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0" yWindow="0" windowWidth="20490" windowHeight="7650" firstSheet="4" activeTab="11"/>
  </bookViews>
  <sheets>
    <sheet name="enero 2023" sheetId="4" r:id="rId1"/>
    <sheet name="febrero 2023" sheetId="5" r:id="rId2"/>
    <sheet name="marzo 2023" sheetId="6" r:id="rId3"/>
    <sheet name="abrl 2023" sheetId="7" r:id="rId4"/>
    <sheet name="mayo" sheetId="9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  <sheet name="noviembre" sheetId="16" r:id="rId11"/>
    <sheet name="diciembre" sheetId="17" r:id="rId12"/>
  </sheets>
  <externalReferences>
    <externalReference r:id="rId13"/>
  </externalReferences>
  <definedNames>
    <definedName name="_xlnm.Print_Area" localSheetId="3">'abrl 2023'!$B$1:$J$17</definedName>
    <definedName name="_xlnm.Print_Area" localSheetId="11">diciembre!$B$1:$J$10</definedName>
    <definedName name="_xlnm.Print_Area" localSheetId="0">'enero 2023'!$B$1:$J$17</definedName>
    <definedName name="_xlnm.Print_Area" localSheetId="1">'febrero 2023'!$B$1:$J$12</definedName>
    <definedName name="_xlnm.Print_Area" localSheetId="6">julio!$B$1:$J$14</definedName>
    <definedName name="_xlnm.Print_Area" localSheetId="5">junio!$B$1:$J$13</definedName>
    <definedName name="_xlnm.Print_Area" localSheetId="2">'marzo 2023'!$B$1:$J$12</definedName>
    <definedName name="_xlnm.Print_Area" localSheetId="4">mayo!$B$1:$J$11</definedName>
    <definedName name="_xlnm.Print_Area" localSheetId="10">noviembre!$B$1:$J$12</definedName>
    <definedName name="_xlnm.Print_Area" localSheetId="9">octubre!$B$1:$J$11</definedName>
    <definedName name="_xlnm.Print_Area" localSheetId="8">Septiembre!$B$1:$J$10</definedName>
    <definedName name="EstadActual">[1]VALIDAR!$AZ$3:$AZ$16</definedName>
    <definedName name="_xlnm.Print_Titles" localSheetId="3">'abrl 2023'!$7:$7</definedName>
    <definedName name="_xlnm.Print_Titles" localSheetId="11">diciembre!$7:$7</definedName>
    <definedName name="_xlnm.Print_Titles" localSheetId="0">'enero 2023'!$7:$7</definedName>
    <definedName name="_xlnm.Print_Titles" localSheetId="1">'febrero 2023'!$7:$7</definedName>
    <definedName name="_xlnm.Print_Titles" localSheetId="6">julio!$7:$7</definedName>
    <definedName name="_xlnm.Print_Titles" localSheetId="5">junio!$7:$7</definedName>
    <definedName name="_xlnm.Print_Titles" localSheetId="2">'marzo 2023'!$7:$7</definedName>
    <definedName name="_xlnm.Print_Titles" localSheetId="4">mayo!$7:$7</definedName>
    <definedName name="_xlnm.Print_Titles" localSheetId="10">noviembre!$7:$7</definedName>
    <definedName name="_xlnm.Print_Titles" localSheetId="9">octubre!$7:$7</definedName>
    <definedName name="_xlnm.Print_Titles" localSheetId="8">Septiembre!$7:$7</definedName>
  </definedNames>
  <calcPr calcId="162913"/>
</workbook>
</file>

<file path=xl/calcChain.xml><?xml version="1.0" encoding="utf-8"?>
<calcChain xmlns="http://schemas.openxmlformats.org/spreadsheetml/2006/main">
  <c r="G10" i="17" l="1"/>
  <c r="B10" i="17"/>
  <c r="G12" i="16" l="1"/>
  <c r="B12" i="16"/>
  <c r="G11" i="14" l="1"/>
  <c r="B11" i="14"/>
  <c r="G10" i="13" l="1"/>
  <c r="B10" i="13"/>
  <c r="G14" i="11" l="1"/>
  <c r="B14" i="11"/>
  <c r="G13" i="10" l="1"/>
  <c r="B13" i="10"/>
  <c r="G11" i="9" l="1"/>
  <c r="B11" i="9"/>
  <c r="G17" i="7" l="1"/>
  <c r="B17" i="7"/>
  <c r="G12" i="6" l="1"/>
  <c r="B12" i="6"/>
  <c r="B12" i="5" l="1"/>
  <c r="G12" i="5"/>
  <c r="B17" i="4" l="1"/>
  <c r="G17" i="4"/>
</calcChain>
</file>

<file path=xl/sharedStrings.xml><?xml version="1.0" encoding="utf-8"?>
<sst xmlns="http://schemas.openxmlformats.org/spreadsheetml/2006/main" count="534" uniqueCount="269">
  <si>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</si>
  <si>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</si>
  <si>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</si>
  <si>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</si>
  <si>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</si>
  <si>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</si>
  <si>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</si>
  <si>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</si>
  <si>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</si>
  <si>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</si>
  <si>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</si>
  <si>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</si>
  <si>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</si>
  <si>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001</t>
  </si>
  <si>
    <t>Probatorio</t>
  </si>
  <si>
    <t>ENERO - 2023</t>
  </si>
  <si>
    <t>Carol Michael</t>
  </si>
  <si>
    <t>Samaniego Camargo</t>
  </si>
  <si>
    <t>Marellis Agnelli</t>
  </si>
  <si>
    <t>Vega Vega</t>
  </si>
  <si>
    <t>Tomás Alberto</t>
  </si>
  <si>
    <t>Cedeño Castillo</t>
  </si>
  <si>
    <t>Xenia Edith</t>
  </si>
  <si>
    <t>Polo Quintero</t>
  </si>
  <si>
    <t>Luis Alberto</t>
  </si>
  <si>
    <t>Ortega Quintero</t>
  </si>
  <si>
    <t>Saulo Alexander</t>
  </si>
  <si>
    <t>Acosta Ortiz</t>
  </si>
  <si>
    <t>Matilde Janeth</t>
  </si>
  <si>
    <t>De Gracia Marquez</t>
  </si>
  <si>
    <t>Javier Mariano</t>
  </si>
  <si>
    <t>Palacios Baker</t>
  </si>
  <si>
    <t>Jorge Orestes</t>
  </si>
  <si>
    <t>Cedeño Barrios</t>
  </si>
  <si>
    <t>46</t>
  </si>
  <si>
    <t>184</t>
  </si>
  <si>
    <t>50</t>
  </si>
  <si>
    <t>188</t>
  </si>
  <si>
    <t>144</t>
  </si>
  <si>
    <t>83</t>
  </si>
  <si>
    <t>76</t>
  </si>
  <si>
    <t>82</t>
  </si>
  <si>
    <t>8-746-759</t>
  </si>
  <si>
    <t>8-754-1950</t>
  </si>
  <si>
    <t>8-919-2462</t>
  </si>
  <si>
    <t>8-514-67</t>
  </si>
  <si>
    <t>8-229-412</t>
  </si>
  <si>
    <t>8-783-1904</t>
  </si>
  <si>
    <t>8-742-2381</t>
  </si>
  <si>
    <t>1-734-1267</t>
  </si>
  <si>
    <t>8-716-787</t>
  </si>
  <si>
    <t>OFICIAL DE PROTOCOLO</t>
  </si>
  <si>
    <t>ASISTENTE JURÍDICO DEL FISCAL</t>
  </si>
  <si>
    <t>DISEÑADOR GRAFICO</t>
  </si>
  <si>
    <t>ASISTENTE ADMINISTRATIVO I</t>
  </si>
  <si>
    <t>JEFE DE TRANSPORTE</t>
  </si>
  <si>
    <t>FISCAL ADJUNTO</t>
  </si>
  <si>
    <t>JEFE DE PLANIFICACIÓN I</t>
  </si>
  <si>
    <t>ASISTENTE OPERATIVO JURÍDICO</t>
  </si>
  <si>
    <t>OFICINISTA I</t>
  </si>
  <si>
    <t>002</t>
  </si>
  <si>
    <t>003</t>
  </si>
  <si>
    <t>004</t>
  </si>
  <si>
    <t>005</t>
  </si>
  <si>
    <t>006</t>
  </si>
  <si>
    <t>007</t>
  </si>
  <si>
    <t>008</t>
  </si>
  <si>
    <t>009</t>
  </si>
  <si>
    <t>TRABAJADOR MANUAL I</t>
  </si>
  <si>
    <t>8-777-2346</t>
  </si>
  <si>
    <t>Núñez Saldaña de Hernández</t>
  </si>
  <si>
    <t>Yarelys Yideyka</t>
  </si>
  <si>
    <t>CONDUCTOR DE VEHÍCULO I</t>
  </si>
  <si>
    <t>8-882-124</t>
  </si>
  <si>
    <t xml:space="preserve">Paúl López </t>
  </si>
  <si>
    <t>Gustavo Enrique</t>
  </si>
  <si>
    <t>PLANIFICADOR I</t>
  </si>
  <si>
    <t>8-780-1322</t>
  </si>
  <si>
    <t xml:space="preserve">Castillo Trinquete </t>
  </si>
  <si>
    <t>César Francisco</t>
  </si>
  <si>
    <t>AGENTE DE SEGURIDAD I</t>
  </si>
  <si>
    <t>8-493-895</t>
  </si>
  <si>
    <t xml:space="preserve">Sánchez Santana </t>
  </si>
  <si>
    <t>Roberto Carlos</t>
  </si>
  <si>
    <t>FEBRERO - 2023</t>
  </si>
  <si>
    <t>MARZO - 2023</t>
  </si>
  <si>
    <t>18</t>
  </si>
  <si>
    <t>Osvaldo Enrique</t>
  </si>
  <si>
    <t>Atencio Gutiérrez</t>
  </si>
  <si>
    <t>8-749-569</t>
  </si>
  <si>
    <t>AUDITOR FORENSE</t>
  </si>
  <si>
    <t>71</t>
  </si>
  <si>
    <t>Vielka</t>
  </si>
  <si>
    <t>Santos Sáez</t>
  </si>
  <si>
    <t>9-200-930</t>
  </si>
  <si>
    <t>129</t>
  </si>
  <si>
    <t>Kauris Jehanina</t>
  </si>
  <si>
    <t>Amador Morán</t>
  </si>
  <si>
    <t>8-732-1182</t>
  </si>
  <si>
    <t>JEFA DE LA OFICINA DE INFORMACIÓN DE CALIDAD</t>
  </si>
  <si>
    <t>Daniel Danilo</t>
  </si>
  <si>
    <t>Díaz Sánchez</t>
  </si>
  <si>
    <t>8-297-483</t>
  </si>
  <si>
    <t>ASISTENTE DE TESORERÍA</t>
  </si>
  <si>
    <t>ABRIL - 2023</t>
  </si>
  <si>
    <t>20</t>
  </si>
  <si>
    <t>Evelyn Amneris</t>
  </si>
  <si>
    <t>Paredes Fernández</t>
  </si>
  <si>
    <t>9-709-1373</t>
  </si>
  <si>
    <t>SUBJEFE DE LA OFICINA INSTITUCIONAL DE RECURSOS HUMANOS</t>
  </si>
  <si>
    <t>119</t>
  </si>
  <si>
    <t>Guillermo Antonio</t>
  </si>
  <si>
    <t>Velarde Córdoba</t>
  </si>
  <si>
    <t>8-798-43</t>
  </si>
  <si>
    <t>Abraham Israel</t>
  </si>
  <si>
    <t>Chen González</t>
  </si>
  <si>
    <t>8-945-663</t>
  </si>
  <si>
    <t>SOPORTE TÉCNICO</t>
  </si>
  <si>
    <t>Transitorio</t>
  </si>
  <si>
    <t>65</t>
  </si>
  <si>
    <t>Alejandra Nicole</t>
  </si>
  <si>
    <t>Torres Delgado</t>
  </si>
  <si>
    <t>8-861-346</t>
  </si>
  <si>
    <t>178</t>
  </si>
  <si>
    <t>Margarita Reina</t>
  </si>
  <si>
    <t>González Ortega</t>
  </si>
  <si>
    <t>8-898-1319</t>
  </si>
  <si>
    <t>11</t>
  </si>
  <si>
    <t>Ángel Alberto</t>
  </si>
  <si>
    <t xml:space="preserve">Fletes </t>
  </si>
  <si>
    <t>8-1004-1853</t>
  </si>
  <si>
    <t>DIGITALIZADOR</t>
  </si>
  <si>
    <t>3</t>
  </si>
  <si>
    <t>Coralia Griselda</t>
  </si>
  <si>
    <t>Vergara Mendoza</t>
  </si>
  <si>
    <t>6-706-1144</t>
  </si>
  <si>
    <t>134</t>
  </si>
  <si>
    <t>Karinthia Natalia</t>
  </si>
  <si>
    <t>Quintero Lewis</t>
  </si>
  <si>
    <t>8-864-2483</t>
  </si>
  <si>
    <t>Erika Del Carmen</t>
  </si>
  <si>
    <t>Solano Herrera</t>
  </si>
  <si>
    <t>8-463-938</t>
  </si>
  <si>
    <t>ANALISTA DE RECURSOS HUMANOS I</t>
  </si>
  <si>
    <t>MAYO - 2023</t>
  </si>
  <si>
    <t>136</t>
  </si>
  <si>
    <t>Vianney Melania</t>
  </si>
  <si>
    <t>Atencio Broce</t>
  </si>
  <si>
    <t>8-514-1819</t>
  </si>
  <si>
    <t>163</t>
  </si>
  <si>
    <t xml:space="preserve">Diomedes </t>
  </si>
  <si>
    <t>Pérez Leones</t>
  </si>
  <si>
    <t>9-731-1623</t>
  </si>
  <si>
    <t>ASISTENTE TÉCNICO LEGAL I</t>
  </si>
  <si>
    <t>176</t>
  </si>
  <si>
    <t>Maybelin Nureyka</t>
  </si>
  <si>
    <t>Soto Berguido</t>
  </si>
  <si>
    <t>8-948-1779</t>
  </si>
  <si>
    <t>ARCHIVÓLOGO</t>
  </si>
  <si>
    <t>JUNIO - 2023</t>
  </si>
  <si>
    <t>Richard Harris</t>
  </si>
  <si>
    <t>Wing Aguilar</t>
  </si>
  <si>
    <t>8-819-1490</t>
  </si>
  <si>
    <t>Abdel Ángel</t>
  </si>
  <si>
    <t xml:space="preserve">Rivera </t>
  </si>
  <si>
    <t>8-855-480</t>
  </si>
  <si>
    <t>COORDINADOR DE ADIESTRAMIENTO</t>
  </si>
  <si>
    <t>Mark Randall</t>
  </si>
  <si>
    <t>Taylor Avecilla</t>
  </si>
  <si>
    <t>8-893-738</t>
  </si>
  <si>
    <t>ANALISTA DE ORGANIZACIÓN Y SISTEMAS ADMINISTRATIVOS I</t>
  </si>
  <si>
    <t>Luis José</t>
  </si>
  <si>
    <t>Mencomo Escobar</t>
  </si>
  <si>
    <t>6-709-1020</t>
  </si>
  <si>
    <t>Mónica Del Carmen</t>
  </si>
  <si>
    <t>González Pimentel</t>
  </si>
  <si>
    <t>8-890-279</t>
  </si>
  <si>
    <t>ASISTENTE DE DISEÑADOR GRAFICO</t>
  </si>
  <si>
    <t>JULIO - 2023</t>
  </si>
  <si>
    <t>Thalía Victoria</t>
  </si>
  <si>
    <t>Domínguez Caballero</t>
  </si>
  <si>
    <t>8-913-16</t>
  </si>
  <si>
    <t>Gitanjali Mahesh</t>
  </si>
  <si>
    <t>Mohinani Julio</t>
  </si>
  <si>
    <t>3-741-996</t>
  </si>
  <si>
    <t>Rosmery Jazmín</t>
  </si>
  <si>
    <t>Rivera Bejerano</t>
  </si>
  <si>
    <t>4-776-1073</t>
  </si>
  <si>
    <t>Hernán Jacob</t>
  </si>
  <si>
    <t>Quiroz Moreno</t>
  </si>
  <si>
    <t>4-736-1835</t>
  </si>
  <si>
    <t>Yadira Yohanka</t>
  </si>
  <si>
    <t>Pérez Miranda</t>
  </si>
  <si>
    <t>8-749-326</t>
  </si>
  <si>
    <t>ANALISTA DE DATOS</t>
  </si>
  <si>
    <t>Virginia Michelle</t>
  </si>
  <si>
    <t>Méndez Brossard</t>
  </si>
  <si>
    <t>8-769-2100</t>
  </si>
  <si>
    <t>Larissa Yazmín</t>
  </si>
  <si>
    <t>Lizondro Calvo</t>
  </si>
  <si>
    <t>4-726-1770</t>
  </si>
  <si>
    <t>Albis Leonel</t>
  </si>
  <si>
    <t>Garrido De León</t>
  </si>
  <si>
    <t>6-59-494</t>
  </si>
  <si>
    <t>Permanente</t>
  </si>
  <si>
    <t>Heberto Abraham</t>
  </si>
  <si>
    <t>Castillo Quiroz</t>
  </si>
  <si>
    <t>8-752-858</t>
  </si>
  <si>
    <t>Carla Vanessa</t>
  </si>
  <si>
    <t>Barahona Gallardo</t>
  </si>
  <si>
    <t>4-745-98</t>
  </si>
  <si>
    <t>Carolina Esther</t>
  </si>
  <si>
    <t>Delgado Zarzavilla</t>
  </si>
  <si>
    <t>8-732-1450</t>
  </si>
  <si>
    <t>ANALISTA FINANCIERO I</t>
  </si>
  <si>
    <t>Rocío Gisselle</t>
  </si>
  <si>
    <t>Castillo Aguirre</t>
  </si>
  <si>
    <t>8-783-68</t>
  </si>
  <si>
    <t>16/08/23</t>
  </si>
  <si>
    <t>Marco Antonio</t>
  </si>
  <si>
    <t>Anderson Jones</t>
  </si>
  <si>
    <t>8-374-996</t>
  </si>
  <si>
    <t>Luis Aldahir</t>
  </si>
  <si>
    <t>Zerna Robles</t>
  </si>
  <si>
    <t>8-1001-2221</t>
  </si>
  <si>
    <t>ALMACENISTA I</t>
  </si>
  <si>
    <t>22/08/23</t>
  </si>
  <si>
    <t>José Antonio</t>
  </si>
  <si>
    <t>Ríos Herrera</t>
  </si>
  <si>
    <t>8-1003-723</t>
  </si>
  <si>
    <t>OFICINISTA DE BIENES PATRIMONIALES</t>
  </si>
  <si>
    <t>28/08/23</t>
  </si>
  <si>
    <t>SEPTIEMBRE - 2023</t>
  </si>
  <si>
    <t>Irichelt Aileen</t>
  </si>
  <si>
    <t>Rodríguez Morán</t>
  </si>
  <si>
    <t>2-747-1286</t>
  </si>
  <si>
    <t>Joel Enrique</t>
  </si>
  <si>
    <t>Pinto  Cepeda</t>
  </si>
  <si>
    <t>4-762-399</t>
  </si>
  <si>
    <t>OCTUBRE - 2023</t>
  </si>
  <si>
    <t>Ricardo  Antonio</t>
  </si>
  <si>
    <t>Grajales Echeverría</t>
  </si>
  <si>
    <t>8-933-1006</t>
  </si>
  <si>
    <t>Irvin Alfredo</t>
  </si>
  <si>
    <t>Pérez Cozzi</t>
  </si>
  <si>
    <t>8-898-1545</t>
  </si>
  <si>
    <t>ASISTENTE DE CONTABILIDAD</t>
  </si>
  <si>
    <t>Eloy Isaac</t>
  </si>
  <si>
    <t>Belfon Vejas</t>
  </si>
  <si>
    <t>8-291-264</t>
  </si>
  <si>
    <t>Madelaine Esther</t>
  </si>
  <si>
    <t>Aguirre Rodríguez</t>
  </si>
  <si>
    <t>8-915-1112</t>
  </si>
  <si>
    <t>Interino</t>
  </si>
  <si>
    <t>Omar José</t>
  </si>
  <si>
    <t>Díaz Concepción</t>
  </si>
  <si>
    <t>8-936-2063</t>
  </si>
  <si>
    <t>Aichel Milagros</t>
  </si>
  <si>
    <t>Zuñiga Alvarado</t>
  </si>
  <si>
    <t>8-794-1259</t>
  </si>
  <si>
    <t>ANALISTA DE RECURSOS HUMANOS II</t>
  </si>
  <si>
    <t>Yosiris  Yarivel</t>
  </si>
  <si>
    <t>Mela Connor</t>
  </si>
  <si>
    <t>8-792-1964</t>
  </si>
  <si>
    <t>NOVIEMBRE - 2023</t>
  </si>
  <si>
    <t>DICIEMBRE - 2023</t>
  </si>
  <si>
    <t>Víctor Manuel</t>
  </si>
  <si>
    <t>Castro Álvarez</t>
  </si>
  <si>
    <t>8-719-2423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</si>
</sst>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64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66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166" fontId="2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left" vertical="center"/>
    </xf>
    <xf numFmtId="4" fontId="8" fillId="0" borderId="0" xfId="2" applyNumberFormat="1" applyFont="1" applyFill="1" applyBorder="1" applyAlignment="1">
      <alignment vertical="center"/>
    </xf>
    <xf numFmtId="166" fontId="8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0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/>
    <tableStyle name="FGC" pivot="0" count="4">
      <tableStyleElement type="wholeTable" dxfId="300"/>
      <tableStyleElement type="headerRow" dxfId="299"/>
      <tableStyleElement type="totalRow" dxfId="298"/>
      <tableStyleElement type="firstRowStripe" dxfId="297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391647</xdr:colOff>
      <xdr:row>0</xdr:row>
      <xdr:rowOff>48544</xdr:rowOff>
    </xdr:from>
    <xdr:ext cx="796177" cy="794476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5647" y="48544"/>
          <a:ext cx="796177" cy="79447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947" y="48544"/>
          <a:ext cx="796177" cy="7920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2916"/>
      <sheetName val="DATOS ITZEL P."/>
      <sheetName val="HIJOS"/>
      <sheetName val="RESIDENCIA"/>
      <sheetName val="CESE X AÑO"/>
      <sheetName val="2848"/>
      <sheetName val="2801"/>
      <sheetName val="2763"/>
      <sheetName val="2772"/>
      <sheetName val="2789"/>
      <sheetName val="2831"/>
      <sheetName val="2888"/>
      <sheetName val="2938"/>
      <sheetName val="2947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id="1" name="Tabla1" displayName="Tabla1" ref="B7:J17" totalsRowCount="1" headerRowDxfId="293" dataDxfId="291" totalsRowDxfId="289" headerRowBorderDxfId="292" tableBorderDxfId="290" totalsRowBorderDxfId="288" headerRowCellStyle="Moneda 2">
  <tableColumns count="9">
    <tableColumn id="4" name="POSICIÓN" totalsRowFunction="custom" dataDxfId="287" totalsRowDxfId="286" dataCellStyle="Normal 2">
      <totalsRowFormula>COUNTA(D8:D16)</totalsRowFormula>
    </tableColumn>
    <tableColumn id="1" name="NOMBRE" totalsRowLabel="funcionarios" dataDxfId="285" totalsRowDxfId="284" dataCellStyle="Normal 2"/>
    <tableColumn id="2" name="APELLIDO" dataDxfId="283" totalsRowDxfId="282" dataCellStyle="Normal 2"/>
    <tableColumn id="3" name="CÉDULA" dataDxfId="281" totalsRowDxfId="280" dataCellStyle="Normal 2"/>
    <tableColumn id="9" name="CARGO" dataDxfId="279" totalsRowDxfId="278" dataCellStyle="Normal 2"/>
    <tableColumn id="6" name="SALARIO MENSUAL" totalsRowFunction="sum" dataDxfId="277" totalsRowDxfId="276" dataCellStyle="Moneda 2"/>
    <tableColumn id="8" name="INICIO LABORES" dataDxfId="275" totalsRowDxfId="274" dataCellStyle="Normal 2"/>
    <tableColumn id="5" name="OBJETO DE GASTO" dataDxfId="273" totalsRowDxfId="272" dataCellStyle="Normal 2"/>
    <tableColumn id="10" name="ESTATUS" dataDxfId="271" totalsRowDxfId="270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7:J12" totalsRowCount="1" headerRowDxfId="266" dataDxfId="264" totalsRowDxfId="262" headerRowBorderDxfId="265" tableBorderDxfId="263" totalsRowBorderDxfId="261" headerRowCellStyle="Moneda 2">
  <tableColumns count="9">
    <tableColumn id="4" name="POSICIÓN" totalsRowFunction="custom" dataDxfId="260" totalsRowDxfId="259" dataCellStyle="Normal 2">
      <totalsRowFormula>COUNTA(D8:D11)</totalsRowFormula>
    </tableColumn>
    <tableColumn id="1" name="NOMBRE" totalsRowLabel="funcionarios" dataDxfId="258" totalsRowDxfId="257" dataCellStyle="Normal 2"/>
    <tableColumn id="2" name="APELLIDO" dataDxfId="256" totalsRowDxfId="255" dataCellStyle="Normal 2"/>
    <tableColumn id="3" name="CÉDULA" dataDxfId="254" totalsRowDxfId="253" dataCellStyle="Normal 2"/>
    <tableColumn id="9" name="CARGO" dataDxfId="252" totalsRowDxfId="251" dataCellStyle="Normal 2"/>
    <tableColumn id="6" name="SALARIO MENSUAL" totalsRowFunction="sum" dataDxfId="250" totalsRowDxfId="249" dataCellStyle="Moneda 2"/>
    <tableColumn id="8" name="INICIO LABORES" dataDxfId="248" totalsRowDxfId="247" dataCellStyle="Normal 2"/>
    <tableColumn id="5" name="OBJETO DE GASTO" dataDxfId="246" totalsRowDxfId="245" dataCellStyle="Normal 2"/>
    <tableColumn id="10" name="ESTATUS" dataDxfId="244" totalsRowDxfId="243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7:J12" totalsRowCount="1" headerRowDxfId="239" dataDxfId="237" totalsRowDxfId="235" headerRowBorderDxfId="238" tableBorderDxfId="236" totalsRowBorderDxfId="234" headerRowCellStyle="Moneda 2">
  <tableColumns count="9">
    <tableColumn id="4" name="POSICIÓN" totalsRowFunction="custom" dataDxfId="233" totalsRowDxfId="232" dataCellStyle="Normal 2">
      <totalsRowFormula>COUNTA(D8:D11)</totalsRowFormula>
    </tableColumn>
    <tableColumn id="1" name="NOMBRE" totalsRowLabel="funcionarios" dataDxfId="231" totalsRowDxfId="230" dataCellStyle="Normal 2"/>
    <tableColumn id="2" name="APELLIDO" dataDxfId="229" totalsRowDxfId="228" dataCellStyle="Normal 2"/>
    <tableColumn id="3" name="CÉDULA" dataDxfId="227" totalsRowDxfId="226" dataCellStyle="Normal 2"/>
    <tableColumn id="9" name="CARGO" dataDxfId="225" totalsRowDxfId="224" dataCellStyle="Normal 2"/>
    <tableColumn id="6" name="SALARIO MENSUAL" totalsRowFunction="sum" dataDxfId="223" totalsRowDxfId="222" dataCellStyle="Moneda 2"/>
    <tableColumn id="8" name="INICIO LABORES" dataDxfId="221" totalsRowDxfId="220" dataCellStyle="Normal 2"/>
    <tableColumn id="5" name="OBJETO DE GASTO" dataDxfId="219" totalsRowDxfId="218" dataCellStyle="Normal 2"/>
    <tableColumn id="10" name="ESTATUS" dataDxfId="217" totalsRowDxfId="216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7:J17" totalsRowCount="1" headerRowDxfId="212" dataDxfId="210" totalsRowDxfId="208" headerRowBorderDxfId="211" tableBorderDxfId="209" totalsRowBorderDxfId="207" headerRowCellStyle="Moneda 2">
  <tableColumns count="9">
    <tableColumn id="4" name="POSICIÓN" totalsRowFunction="custom" dataDxfId="206" totalsRowDxfId="205" dataCellStyle="Normal 2">
      <totalsRowFormula>COUNTA(C8:C16)</totalsRowFormula>
    </tableColumn>
    <tableColumn id="1" name="NOMBRE" totalsRowLabel="funcionarios" dataDxfId="204" totalsRowDxfId="203" dataCellStyle="Normal 2">
      <calculatedColumnFormula>CONCATENATE(#REF!," ",#REF!)</calculatedColumnFormula>
    </tableColumn>
    <tableColumn id="2" name="APELLIDO" dataDxfId="202" totalsRowDxfId="201" dataCellStyle="Normal 2">
      <calculatedColumnFormula>CONCATENATE(#REF!," ",#REF!)</calculatedColumnFormula>
    </tableColumn>
    <tableColumn id="3" name="CÉDULA" dataDxfId="200" totalsRowDxfId="199" dataCellStyle="Normal 2"/>
    <tableColumn id="9" name="CARGO" dataDxfId="198" totalsRowDxfId="197" dataCellStyle="Normal 2"/>
    <tableColumn id="6" name="SALARIO MENSUAL" totalsRowFunction="sum" dataDxfId="196" totalsRowDxfId="195" dataCellStyle="Moneda 2"/>
    <tableColumn id="8" name="INICIO LABORES" dataDxfId="194" totalsRowDxfId="193" dataCellStyle="Normal 2"/>
    <tableColumn id="5" name="OBJETO DE GASTO" dataDxfId="192" totalsRowDxfId="191" dataCellStyle="Normal 2"/>
    <tableColumn id="10" name="ESTATUS" dataDxfId="190" totalsRowDxfId="189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7:J11" totalsRowCount="1" headerRowDxfId="185" dataDxfId="183" totalsRowDxfId="181" headerRowBorderDxfId="184" tableBorderDxfId="182" totalsRowBorderDxfId="180" headerRowCellStyle="Moneda 2">
  <tableColumns count="9">
    <tableColumn id="4" name="POSICIÓN" totalsRowFunction="custom" dataDxfId="179" totalsRowDxfId="178" dataCellStyle="Normal 2">
      <totalsRowFormula>COUNTA(C8:C10)</totalsRowFormula>
    </tableColumn>
    <tableColumn id="1" name="NOMBRE" totalsRowLabel="funcionarios" dataDxfId="177" totalsRowDxfId="176" dataCellStyle="Normal 2"/>
    <tableColumn id="2" name="APELLIDO" dataDxfId="175" totalsRowDxfId="174" dataCellStyle="Normal 2"/>
    <tableColumn id="3" name="CÉDULA" dataDxfId="173" totalsRowDxfId="172" dataCellStyle="Normal 2"/>
    <tableColumn id="9" name="CARGO" dataDxfId="171" totalsRowDxfId="170" dataCellStyle="Normal 2"/>
    <tableColumn id="6" name="SALARIO MENSUAL" totalsRowFunction="sum" dataDxfId="169" totalsRowDxfId="168" dataCellStyle="Moneda 2"/>
    <tableColumn id="8" name="INICIO LABORES" dataDxfId="167" totalsRowDxfId="166" dataCellStyle="Normal 2"/>
    <tableColumn id="5" name="OBJETO DE GASTO" dataDxfId="165" totalsRowDxfId="164" dataCellStyle="Normal 2"/>
    <tableColumn id="10" name="ESTATUS" dataDxfId="163" totalsRowDxfId="162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7:J13" totalsRowCount="1" headerRowDxfId="158" dataDxfId="156" totalsRowDxfId="154" headerRowBorderDxfId="157" tableBorderDxfId="155" totalsRowBorderDxfId="153" headerRowCellStyle="Moneda 2">
  <tableColumns count="9">
    <tableColumn id="4" name="POSICIÓN" totalsRowFunction="custom" dataDxfId="152" totalsRowDxfId="151" dataCellStyle="Normal 2">
      <totalsRowFormula>COUNTA(C8:C12)</totalsRowFormula>
    </tableColumn>
    <tableColumn id="1" name="NOMBRE" totalsRowLabel="funcionarios" dataDxfId="150" totalsRowDxfId="149" dataCellStyle="Normal 2"/>
    <tableColumn id="2" name="APELLIDO" dataDxfId="148" totalsRowDxfId="147" dataCellStyle="Normal 2"/>
    <tableColumn id="3" name="CÉDULA" dataDxfId="146" totalsRowDxfId="145" dataCellStyle="Normal 2"/>
    <tableColumn id="9" name="CARGO" dataDxfId="144" totalsRowDxfId="143" dataCellStyle="Normal 2"/>
    <tableColumn id="6" name="SALARIO MENSUAL" totalsRowFunction="sum" dataDxfId="142" totalsRowDxfId="141" dataCellStyle="Moneda 2"/>
    <tableColumn id="8" name="INICIO LABORES" dataDxfId="140" totalsRowDxfId="139" dataCellStyle="Normal 2"/>
    <tableColumn id="5" name="OBJETO DE GASTO" dataDxfId="138" totalsRowDxfId="137" dataCellStyle="Normal 2"/>
    <tableColumn id="10" name="ESTATUS" dataDxfId="136" totalsRowDxfId="135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7:J14" totalsRowCount="1" headerRowDxfId="131" dataDxfId="129" totalsRowDxfId="127" headerRowBorderDxfId="130" tableBorderDxfId="128" totalsRowBorderDxfId="126" headerRowCellStyle="Moneda 2">
  <tableColumns count="9">
    <tableColumn id="4" name="POSICIÓN" totalsRowFunction="custom" dataDxfId="125" totalsRowDxfId="124" dataCellStyle="Normal 2">
      <totalsRowFormula>COUNTA(C8:C13)</totalsRowFormula>
    </tableColumn>
    <tableColumn id="1" name="NOMBRE" totalsRowLabel="funcionarios" dataDxfId="123" totalsRowDxfId="122" dataCellStyle="Normal 2"/>
    <tableColumn id="2" name="APELLIDO" dataDxfId="121" totalsRowDxfId="120" dataCellStyle="Normal 2"/>
    <tableColumn id="3" name="CÉDULA" dataDxfId="119" totalsRowDxfId="118" dataCellStyle="Normal 2"/>
    <tableColumn id="9" name="CARGO" dataDxfId="117" totalsRowDxfId="116" dataCellStyle="Normal 2"/>
    <tableColumn id="6" name="SALARIO MENSUAL" totalsRowFunction="sum" dataDxfId="115" totalsRowDxfId="114" dataCellStyle="Moneda 2"/>
    <tableColumn id="8" name="INICIO LABORES" dataDxfId="113" totalsRowDxfId="112" dataCellStyle="Normal 2"/>
    <tableColumn id="5" name="OBJETO DE GASTO" dataDxfId="111" totalsRowDxfId="110" dataCellStyle="Normal 2"/>
    <tableColumn id="10" name="ESTATUS" dataDxfId="109" totalsRowDxfId="108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7:J10" totalsRowCount="1" headerRowDxfId="104" dataDxfId="102" totalsRowDxfId="100" headerRowBorderDxfId="103" tableBorderDxfId="101" totalsRowBorderDxfId="99" headerRowCellStyle="Moneda 2">
  <tableColumns count="9">
    <tableColumn id="4" name="POSICIÓN" totalsRowFunction="custom" dataDxfId="98" totalsRowDxfId="97" dataCellStyle="Normal 2">
      <totalsRowFormula>COUNTA(C8:C9)</totalsRowFormula>
    </tableColumn>
    <tableColumn id="1" name="NOMBRE" totalsRowLabel="funcionarios" dataDxfId="96" totalsRowDxfId="95" dataCellStyle="Normal 2"/>
    <tableColumn id="2" name="APELLIDO" dataDxfId="94" totalsRowDxfId="93" dataCellStyle="Normal 2"/>
    <tableColumn id="3" name="CÉDULA" dataDxfId="92" totalsRowDxfId="91" dataCellStyle="Normal 2"/>
    <tableColumn id="9" name="CARGO" dataDxfId="90" totalsRowDxfId="89" dataCellStyle="Normal 2"/>
    <tableColumn id="6" name="SALARIO MENSUAL" totalsRowFunction="sum" dataDxfId="88" totalsRowDxfId="87" dataCellStyle="Moneda 2"/>
    <tableColumn id="8" name="INICIO LABORES" dataDxfId="86" totalsRowDxfId="85" dataCellStyle="Normal 2"/>
    <tableColumn id="5" name="OBJETO DE GASTO" dataDxfId="84" totalsRowDxfId="83" dataCellStyle="Normal 2"/>
    <tableColumn id="10" name="ESTATUS" dataDxfId="82" totalsRowDxfId="81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B7:J11" totalsRowCount="1" headerRowDxfId="77" dataDxfId="75" totalsRowDxfId="73" headerRowBorderDxfId="76" tableBorderDxfId="74" totalsRowBorderDxfId="72" headerRowCellStyle="Moneda 2">
  <tableColumns count="9">
    <tableColumn id="4" name="POSICIÓN" totalsRowFunction="custom" dataDxfId="71" totalsRowDxfId="70" dataCellStyle="Normal 2">
      <totalsRowFormula>COUNTA(C8:C10)</totalsRowFormula>
    </tableColumn>
    <tableColumn id="1" name="NOMBRE" totalsRowLabel="funcionarios" dataDxfId="69" totalsRowDxfId="68" dataCellStyle="Normal 2"/>
    <tableColumn id="2" name="APELLIDO" dataDxfId="67" totalsRowDxfId="66" dataCellStyle="Normal 2"/>
    <tableColumn id="3" name="CÉDULA" dataDxfId="65" totalsRowDxfId="64" dataCellStyle="Normal 2"/>
    <tableColumn id="9" name="CARGO" dataDxfId="63" totalsRowDxfId="62" dataCellStyle="Normal 2"/>
    <tableColumn id="6" name="SALARIO MENSUAL" totalsRowFunction="sum" dataDxfId="61" totalsRowDxfId="60" dataCellStyle="Moneda 2"/>
    <tableColumn id="8" name="INICIO LABORES" dataDxfId="59" totalsRowDxfId="58" dataCellStyle="Normal 2"/>
    <tableColumn id="5" name="OBJETO DE GASTO" dataDxfId="57" totalsRowDxfId="56" dataCellStyle="Normal 2"/>
    <tableColumn id="10" name="ESTATUS" dataDxfId="55" totalsRowDxfId="54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B7:J12" totalsRowCount="1" headerRowDxfId="50" dataDxfId="48" totalsRowDxfId="46" headerRowBorderDxfId="49" tableBorderDxfId="47" totalsRowBorderDxfId="45" headerRowCellStyle="Moneda 2">
  <tableColumns count="9">
    <tableColumn id="4" name="POSICIÓN" totalsRowFunction="custom" dataDxfId="44" totalsRowDxfId="43" dataCellStyle="Normal 2">
      <totalsRowFormula>COUNTA(C8:C11)</totalsRowFormula>
    </tableColumn>
    <tableColumn id="1" name="NOMBRE" totalsRowLabel="funcionarios" dataDxfId="42" totalsRowDxfId="41" dataCellStyle="Normal 2"/>
    <tableColumn id="2" name="APELLIDO" dataDxfId="40" totalsRowDxfId="39" dataCellStyle="Normal 2"/>
    <tableColumn id="3" name="CÉDULA" dataDxfId="38" totalsRowDxfId="37" dataCellStyle="Normal 2"/>
    <tableColumn id="9" name="CARGO" dataDxfId="36" totalsRowDxfId="35" dataCellStyle="Normal 2"/>
    <tableColumn id="6" name="SALARIO MENSUAL" totalsRowFunction="sum" dataDxfId="34" totalsRowDxfId="33" dataCellStyle="Moneda 2"/>
    <tableColumn id="8" name="INICIO LABORES" dataDxfId="32" totalsRowDxfId="31" dataCellStyle="Normal 2"/>
    <tableColumn id="5" name="OBJETO DE GASTO" dataDxfId="30" totalsRowDxfId="29" dataCellStyle="Normal 2"/>
    <tableColumn id="10" name="ESTATUS" dataDxfId="28" totalsRowDxfId="27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7:J10" totalsRowCount="1" headerRowDxfId="23" dataDxfId="22" totalsRowDxfId="21" headerRowBorderDxfId="19" tableBorderDxfId="20" totalsRowBorderDxfId="18" headerRowCellStyle="Moneda 2">
  <tableColumns count="9">
    <tableColumn id="4" name="POSICIÓN" totalsRowFunction="custom" dataDxfId="16" totalsRowDxfId="17" dataCellStyle="Normal 2">
      <totalsRowFormula>COUNTA(C8:C9)</totalsRowFormula>
    </tableColumn>
    <tableColumn id="1" name="NOMBRE" totalsRowLabel="funcionarios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6" name="SALARIO MENSUAL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9"/>
  <sheetViews>
    <sheetView showGridLines="0" showRuler="0" zoomScale="80" zoomScaleNormal="80" workbookViewId="0">
      <selection activeCell="B17" sqref="B17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28.28515625" style="10" bestFit="1" customWidth="1"/>
    <col min="5" max="5" width="14.5703125" style="13" customWidth="1"/>
    <col min="6" max="6" width="73.71093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15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1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5.75" customHeight="1" x14ac:dyDescent="0.25">
      <c r="B8" s="25" t="s">
        <v>34</v>
      </c>
      <c r="C8" s="5" t="s">
        <v>16</v>
      </c>
      <c r="D8" s="5" t="s">
        <v>17</v>
      </c>
      <c r="E8" s="11" t="s">
        <v>42</v>
      </c>
      <c r="F8" s="5" t="s">
        <v>51</v>
      </c>
      <c r="G8" s="7">
        <v>1000</v>
      </c>
      <c r="H8" s="26">
        <v>44929</v>
      </c>
      <c r="I8" s="9" t="s">
        <v>13</v>
      </c>
      <c r="J8" s="19" t="s">
        <v>14</v>
      </c>
    </row>
    <row r="9" spans="2:10" ht="15" x14ac:dyDescent="0.25">
      <c r="B9" s="29" t="s">
        <v>35</v>
      </c>
      <c r="C9" s="30" t="s">
        <v>18</v>
      </c>
      <c r="D9" s="30" t="s">
        <v>19</v>
      </c>
      <c r="E9" s="31" t="s">
        <v>43</v>
      </c>
      <c r="F9" s="32" t="s">
        <v>52</v>
      </c>
      <c r="G9" s="7">
        <v>3000</v>
      </c>
      <c r="H9" s="33">
        <v>44929</v>
      </c>
      <c r="I9" s="9" t="s">
        <v>60</v>
      </c>
      <c r="J9" s="19" t="s">
        <v>14</v>
      </c>
    </row>
    <row r="10" spans="2:10" ht="15" x14ac:dyDescent="0.25">
      <c r="B10" s="29" t="s">
        <v>36</v>
      </c>
      <c r="C10" s="30" t="s">
        <v>20</v>
      </c>
      <c r="D10" s="30" t="s">
        <v>21</v>
      </c>
      <c r="E10" s="31" t="s">
        <v>44</v>
      </c>
      <c r="F10" s="32" t="s">
        <v>53</v>
      </c>
      <c r="G10" s="7">
        <v>1100</v>
      </c>
      <c r="H10" s="33">
        <v>44929</v>
      </c>
      <c r="I10" s="9" t="s">
        <v>61</v>
      </c>
      <c r="J10" s="19" t="s">
        <v>14</v>
      </c>
    </row>
    <row r="11" spans="2:10" ht="15" x14ac:dyDescent="0.25">
      <c r="B11" s="29">
        <v>169</v>
      </c>
      <c r="C11" s="30" t="s">
        <v>22</v>
      </c>
      <c r="D11" s="30" t="s">
        <v>23</v>
      </c>
      <c r="E11" s="31" t="s">
        <v>45</v>
      </c>
      <c r="F11" s="32" t="s">
        <v>54</v>
      </c>
      <c r="G11" s="7">
        <v>700</v>
      </c>
      <c r="H11" s="33">
        <v>44929</v>
      </c>
      <c r="I11" s="9" t="s">
        <v>62</v>
      </c>
      <c r="J11" s="19" t="s">
        <v>14</v>
      </c>
    </row>
    <row r="12" spans="2:10" ht="15" x14ac:dyDescent="0.25">
      <c r="B12" s="29" t="s">
        <v>37</v>
      </c>
      <c r="C12" s="30" t="s">
        <v>24</v>
      </c>
      <c r="D12" s="30" t="s">
        <v>25</v>
      </c>
      <c r="E12" s="31" t="s">
        <v>46</v>
      </c>
      <c r="F12" s="32" t="s">
        <v>55</v>
      </c>
      <c r="G12" s="7">
        <v>1500</v>
      </c>
      <c r="H12" s="33">
        <v>44931</v>
      </c>
      <c r="I12" s="9" t="s">
        <v>63</v>
      </c>
      <c r="J12" s="19" t="s">
        <v>14</v>
      </c>
    </row>
    <row r="13" spans="2:10" ht="15" x14ac:dyDescent="0.25">
      <c r="B13" s="29" t="s">
        <v>38</v>
      </c>
      <c r="C13" s="30" t="s">
        <v>26</v>
      </c>
      <c r="D13" s="30" t="s">
        <v>27</v>
      </c>
      <c r="E13" s="31" t="s">
        <v>47</v>
      </c>
      <c r="F13" s="32" t="s">
        <v>56</v>
      </c>
      <c r="G13" s="7">
        <v>2000</v>
      </c>
      <c r="H13" s="33">
        <v>44936</v>
      </c>
      <c r="I13" s="9" t="s">
        <v>64</v>
      </c>
      <c r="J13" s="19" t="s">
        <v>14</v>
      </c>
    </row>
    <row r="14" spans="2:10" ht="15" x14ac:dyDescent="0.25">
      <c r="B14" s="29" t="s">
        <v>39</v>
      </c>
      <c r="C14" s="30" t="s">
        <v>28</v>
      </c>
      <c r="D14" s="30" t="s">
        <v>29</v>
      </c>
      <c r="E14" s="31" t="s">
        <v>48</v>
      </c>
      <c r="F14" s="32" t="s">
        <v>57</v>
      </c>
      <c r="G14" s="7">
        <v>2500</v>
      </c>
      <c r="H14" s="33">
        <v>44942</v>
      </c>
      <c r="I14" s="9" t="s">
        <v>65</v>
      </c>
      <c r="J14" s="19" t="s">
        <v>14</v>
      </c>
    </row>
    <row r="15" spans="2:10" ht="15" x14ac:dyDescent="0.25">
      <c r="B15" s="29" t="s">
        <v>40</v>
      </c>
      <c r="C15" s="30" t="s">
        <v>30</v>
      </c>
      <c r="D15" s="30" t="s">
        <v>31</v>
      </c>
      <c r="E15" s="31" t="s">
        <v>49</v>
      </c>
      <c r="F15" s="32" t="s">
        <v>58</v>
      </c>
      <c r="G15" s="7">
        <v>1500</v>
      </c>
      <c r="H15" s="33">
        <v>44949</v>
      </c>
      <c r="I15" s="9" t="s">
        <v>66</v>
      </c>
      <c r="J15" s="19" t="s">
        <v>14</v>
      </c>
    </row>
    <row r="16" spans="2:10" ht="15" x14ac:dyDescent="0.25">
      <c r="B16" s="29" t="s">
        <v>41</v>
      </c>
      <c r="C16" s="30" t="s">
        <v>32</v>
      </c>
      <c r="D16" s="30" t="s">
        <v>33</v>
      </c>
      <c r="E16" s="31" t="s">
        <v>50</v>
      </c>
      <c r="F16" s="32" t="s">
        <v>59</v>
      </c>
      <c r="G16" s="7">
        <v>700</v>
      </c>
      <c r="H16" s="33">
        <v>44949</v>
      </c>
      <c r="I16" s="9" t="s">
        <v>67</v>
      </c>
      <c r="J16" s="19" t="s">
        <v>14</v>
      </c>
    </row>
    <row r="17" spans="2:10" ht="15" x14ac:dyDescent="0.25">
      <c r="B17" s="20">
        <f>COUNTA(D8:D16)</f>
        <v>9</v>
      </c>
      <c r="C17" s="21" t="s">
        <v>11</v>
      </c>
      <c r="D17" s="21"/>
      <c r="E17" s="20"/>
      <c r="F17" s="21"/>
      <c r="G17" s="14">
        <f>SUBTOTAL(109,Tabla1[SALARIO MENSUAL])</f>
        <v>14000</v>
      </c>
      <c r="H17" s="22"/>
      <c r="I17" s="22"/>
      <c r="J17" s="14"/>
    </row>
    <row r="19" spans="2:10" x14ac:dyDescent="0.25">
      <c r="B19" s="6"/>
    </row>
  </sheetData>
  <mergeCells count="4">
    <mergeCell ref="B5:J5"/>
    <mergeCell ref="B4:J4"/>
    <mergeCell ref="B2:J2"/>
    <mergeCell ref="B1:J1"/>
  </mergeCells>
  <conditionalFormatting sqref="E17:E1048576 E6:E7 E3">
    <cfRule type="duplicateValues" dxfId="296" priority="64"/>
  </conditionalFormatting>
  <conditionalFormatting sqref="B17:B1048576 B1:B7">
    <cfRule type="duplicateValues" dxfId="295" priority="68"/>
  </conditionalFormatting>
  <conditionalFormatting sqref="B8:B16">
    <cfRule type="duplicateValues" dxfId="294" priority="137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ignoredErrors>
    <ignoredError sqref="I8 I9:I16 B8:B16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showRuler="0" zoomScale="80" zoomScaleNormal="80" workbookViewId="0">
      <selection activeCell="F19" sqref="F19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32.42578125" style="10" bestFit="1" customWidth="1"/>
    <col min="5" max="5" width="14.5703125" style="13" customWidth="1"/>
    <col min="6" max="6" width="73.71093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28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84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27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28">
        <v>167</v>
      </c>
      <c r="C8" s="5" t="s">
        <v>83</v>
      </c>
      <c r="D8" s="5" t="s">
        <v>82</v>
      </c>
      <c r="E8" s="11" t="s">
        <v>81</v>
      </c>
      <c r="F8" s="5" t="s">
        <v>80</v>
      </c>
      <c r="G8" s="7">
        <v>700</v>
      </c>
      <c r="H8" s="26">
        <v>44965</v>
      </c>
      <c r="I8" s="9" t="s">
        <v>13</v>
      </c>
      <c r="J8" s="19" t="s">
        <v>14</v>
      </c>
    </row>
    <row r="9" spans="2:10" ht="17.100000000000001" customHeight="1" x14ac:dyDescent="0.25">
      <c r="B9" s="29">
        <v>133</v>
      </c>
      <c r="C9" s="5" t="s">
        <v>79</v>
      </c>
      <c r="D9" s="5" t="s">
        <v>78</v>
      </c>
      <c r="E9" s="31" t="s">
        <v>77</v>
      </c>
      <c r="F9" s="32" t="s">
        <v>76</v>
      </c>
      <c r="G9" s="7">
        <v>1650</v>
      </c>
      <c r="H9" s="33">
        <v>44972</v>
      </c>
      <c r="I9" s="9" t="s">
        <v>13</v>
      </c>
      <c r="J9" s="19" t="s">
        <v>14</v>
      </c>
    </row>
    <row r="10" spans="2:10" ht="17.100000000000001" customHeight="1" x14ac:dyDescent="0.25">
      <c r="B10" s="29">
        <v>119</v>
      </c>
      <c r="C10" s="5" t="s">
        <v>75</v>
      </c>
      <c r="D10" s="5" t="s">
        <v>74</v>
      </c>
      <c r="E10" s="31" t="s">
        <v>73</v>
      </c>
      <c r="F10" s="32" t="s">
        <v>72</v>
      </c>
      <c r="G10" s="7">
        <v>700</v>
      </c>
      <c r="H10" s="33">
        <v>44980</v>
      </c>
      <c r="I10" s="9" t="s">
        <v>13</v>
      </c>
      <c r="J10" s="19" t="s">
        <v>14</v>
      </c>
    </row>
    <row r="11" spans="2:10" ht="17.100000000000001" customHeight="1" x14ac:dyDescent="0.25">
      <c r="B11" s="29">
        <v>104</v>
      </c>
      <c r="C11" s="5" t="s">
        <v>71</v>
      </c>
      <c r="D11" s="5" t="s">
        <v>70</v>
      </c>
      <c r="E11" s="31" t="s">
        <v>69</v>
      </c>
      <c r="F11" s="32" t="s">
        <v>68</v>
      </c>
      <c r="G11" s="7">
        <v>675</v>
      </c>
      <c r="H11" s="33">
        <v>44980</v>
      </c>
      <c r="I11" s="9" t="s">
        <v>13</v>
      </c>
      <c r="J11" s="19" t="s">
        <v>14</v>
      </c>
    </row>
    <row r="12" spans="2:10" ht="15" x14ac:dyDescent="0.25">
      <c r="B12" s="20">
        <f>COUNTA(D8:D11)</f>
        <v>4</v>
      </c>
      <c r="C12" s="21" t="s">
        <v>11</v>
      </c>
      <c r="D12" s="21"/>
      <c r="E12" s="20"/>
      <c r="F12" s="21"/>
      <c r="G12" s="14">
        <f>SUBTOTAL(109,Tabla13[SALARIO MENSUAL])</f>
        <v>3725</v>
      </c>
      <c r="H12" s="22"/>
      <c r="I12" s="22"/>
      <c r="J12" s="14"/>
    </row>
    <row r="14" spans="2:10" x14ac:dyDescent="0.25">
      <c r="B14" s="6"/>
    </row>
  </sheetData>
  <mergeCells count="4">
    <mergeCell ref="B5:J5"/>
    <mergeCell ref="B4:J4"/>
    <mergeCell ref="B2:J2"/>
    <mergeCell ref="B1:J1"/>
  </mergeCells>
  <conditionalFormatting sqref="E12:E1048576 E6:E7 E3">
    <cfRule type="duplicateValues" dxfId="269" priority="1"/>
  </conditionalFormatting>
  <conditionalFormatting sqref="B12:B1048576 B1:B7">
    <cfRule type="duplicateValues" dxfId="268" priority="2"/>
  </conditionalFormatting>
  <conditionalFormatting sqref="B8:B11">
    <cfRule type="duplicateValues" dxfId="267" priority="3"/>
  </conditionalFormatting>
  <printOptions horizontalCentered="1"/>
  <pageMargins left="0" right="0" top="0.48" bottom="0.54" header="0.3" footer="0.3"/>
  <pageSetup paperSize="5" scale="8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showRuler="0" zoomScale="80" zoomScaleNormal="80" workbookViewId="0">
      <selection activeCell="D16" sqref="D16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32.42578125" style="10" bestFit="1" customWidth="1"/>
    <col min="5" max="5" width="14.5703125" style="13" customWidth="1"/>
    <col min="6" max="6" width="73.71093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35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85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34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35" t="s">
        <v>86</v>
      </c>
      <c r="C8" s="5" t="s">
        <v>87</v>
      </c>
      <c r="D8" s="5" t="s">
        <v>88</v>
      </c>
      <c r="E8" s="11" t="s">
        <v>89</v>
      </c>
      <c r="F8" s="5" t="s">
        <v>90</v>
      </c>
      <c r="G8" s="7">
        <v>2300</v>
      </c>
      <c r="H8" s="26">
        <v>44986</v>
      </c>
      <c r="I8" s="9" t="s">
        <v>13</v>
      </c>
      <c r="J8" s="19" t="s">
        <v>14</v>
      </c>
    </row>
    <row r="9" spans="2:10" ht="17.100000000000001" customHeight="1" x14ac:dyDescent="0.25">
      <c r="B9" s="29" t="s">
        <v>91</v>
      </c>
      <c r="C9" s="5" t="s">
        <v>92</v>
      </c>
      <c r="D9" s="5" t="s">
        <v>93</v>
      </c>
      <c r="E9" s="31" t="s">
        <v>94</v>
      </c>
      <c r="F9" s="32" t="s">
        <v>68</v>
      </c>
      <c r="G9" s="7">
        <v>675</v>
      </c>
      <c r="H9" s="33">
        <v>44987</v>
      </c>
      <c r="I9" s="9" t="s">
        <v>13</v>
      </c>
      <c r="J9" s="19" t="s">
        <v>14</v>
      </c>
    </row>
    <row r="10" spans="2:10" ht="17.100000000000001" customHeight="1" x14ac:dyDescent="0.25">
      <c r="B10" s="29" t="s">
        <v>95</v>
      </c>
      <c r="C10" s="5" t="s">
        <v>96</v>
      </c>
      <c r="D10" s="5" t="s">
        <v>97</v>
      </c>
      <c r="E10" s="31" t="s">
        <v>98</v>
      </c>
      <c r="F10" s="32" t="s">
        <v>99</v>
      </c>
      <c r="G10" s="7">
        <v>2500</v>
      </c>
      <c r="H10" s="33">
        <v>44993</v>
      </c>
      <c r="I10" s="9" t="s">
        <v>13</v>
      </c>
      <c r="J10" s="19" t="s">
        <v>14</v>
      </c>
    </row>
    <row r="11" spans="2:10" ht="17.100000000000001" customHeight="1" x14ac:dyDescent="0.25">
      <c r="B11" s="29">
        <v>134</v>
      </c>
      <c r="C11" s="5" t="s">
        <v>100</v>
      </c>
      <c r="D11" s="5" t="s">
        <v>101</v>
      </c>
      <c r="E11" s="31" t="s">
        <v>102</v>
      </c>
      <c r="F11" s="32" t="s">
        <v>103</v>
      </c>
      <c r="G11" s="7">
        <v>1200</v>
      </c>
      <c r="H11" s="33">
        <v>45012</v>
      </c>
      <c r="I11" s="9" t="s">
        <v>13</v>
      </c>
      <c r="J11" s="19" t="s">
        <v>14</v>
      </c>
    </row>
    <row r="12" spans="2:10" ht="15" x14ac:dyDescent="0.25">
      <c r="B12" s="20">
        <f>COUNTA(D8:D11)</f>
        <v>4</v>
      </c>
      <c r="C12" s="21" t="s">
        <v>11</v>
      </c>
      <c r="D12" s="21"/>
      <c r="E12" s="20"/>
      <c r="F12" s="21"/>
      <c r="G12" s="14">
        <f>SUBTOTAL(109,Tabla14[SALARIO MENSUAL])</f>
        <v>6675</v>
      </c>
      <c r="H12" s="22"/>
      <c r="I12" s="22"/>
      <c r="J12" s="14"/>
    </row>
    <row r="14" spans="2:10" x14ac:dyDescent="0.25">
      <c r="B14" s="6"/>
    </row>
  </sheetData>
  <mergeCells count="4">
    <mergeCell ref="B1:J1"/>
    <mergeCell ref="B2:J2"/>
    <mergeCell ref="B4:J4"/>
    <mergeCell ref="B5:J5"/>
  </mergeCells>
  <conditionalFormatting sqref="E12:E1048576 E6:E7 E3">
    <cfRule type="duplicateValues" dxfId="242" priority="1"/>
  </conditionalFormatting>
  <conditionalFormatting sqref="B12:B1048576 B1:B7">
    <cfRule type="duplicateValues" dxfId="241" priority="2"/>
  </conditionalFormatting>
  <conditionalFormatting sqref="B8:B11">
    <cfRule type="duplicateValues" dxfId="240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9"/>
  <sheetViews>
    <sheetView showGridLines="0" showRuler="0" zoomScale="80" zoomScaleNormal="80" workbookViewId="0">
      <selection activeCell="E22" sqref="E22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32.42578125" style="10" bestFit="1" customWidth="1"/>
    <col min="5" max="5" width="14.5703125" style="13" customWidth="1"/>
    <col min="6" max="6" width="78.85546875" style="23" bestFit="1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37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104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36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37" t="s">
        <v>105</v>
      </c>
      <c r="C8" s="5" t="s">
        <v>106</v>
      </c>
      <c r="D8" s="5" t="s">
        <v>107</v>
      </c>
      <c r="E8" s="11" t="s">
        <v>108</v>
      </c>
      <c r="F8" s="5" t="s">
        <v>109</v>
      </c>
      <c r="G8" s="7">
        <v>2300</v>
      </c>
      <c r="H8" s="26">
        <v>45019</v>
      </c>
      <c r="I8" s="9" t="s">
        <v>13</v>
      </c>
      <c r="J8" s="19" t="s">
        <v>14</v>
      </c>
    </row>
    <row r="9" spans="2:10" ht="17.100000000000001" customHeight="1" x14ac:dyDescent="0.25">
      <c r="B9" s="29" t="s">
        <v>110</v>
      </c>
      <c r="C9" s="5" t="s">
        <v>111</v>
      </c>
      <c r="D9" s="5" t="s">
        <v>112</v>
      </c>
      <c r="E9" s="31" t="s">
        <v>113</v>
      </c>
      <c r="F9" s="32" t="s">
        <v>72</v>
      </c>
      <c r="G9" s="7">
        <v>700</v>
      </c>
      <c r="H9" s="33">
        <v>45019</v>
      </c>
      <c r="I9" s="9" t="s">
        <v>13</v>
      </c>
      <c r="J9" s="19" t="s">
        <v>14</v>
      </c>
    </row>
    <row r="10" spans="2:10" ht="17.100000000000001" customHeight="1" x14ac:dyDescent="0.25">
      <c r="B10" s="29">
        <v>601</v>
      </c>
      <c r="C10" s="5" t="s">
        <v>114</v>
      </c>
      <c r="D10" s="5" t="s">
        <v>115</v>
      </c>
      <c r="E10" s="31" t="s">
        <v>116</v>
      </c>
      <c r="F10" s="32" t="s">
        <v>117</v>
      </c>
      <c r="G10" s="7">
        <v>1000</v>
      </c>
      <c r="H10" s="33">
        <v>45019</v>
      </c>
      <c r="I10" s="9" t="s">
        <v>13</v>
      </c>
      <c r="J10" s="19" t="s">
        <v>118</v>
      </c>
    </row>
    <row r="11" spans="2:10" ht="17.100000000000001" customHeight="1" x14ac:dyDescent="0.25">
      <c r="B11" s="29" t="s">
        <v>119</v>
      </c>
      <c r="C11" s="5" t="s">
        <v>120</v>
      </c>
      <c r="D11" s="5" t="s">
        <v>121</v>
      </c>
      <c r="E11" s="31" t="s">
        <v>122</v>
      </c>
      <c r="F11" s="32" t="s">
        <v>54</v>
      </c>
      <c r="G11" s="7">
        <v>1000</v>
      </c>
      <c r="H11" s="33">
        <v>45019</v>
      </c>
      <c r="I11" s="9" t="s">
        <v>13</v>
      </c>
      <c r="J11" s="19" t="s">
        <v>14</v>
      </c>
    </row>
    <row r="12" spans="2:10" ht="15" x14ac:dyDescent="0.25">
      <c r="B12" s="40" t="s">
        <v>123</v>
      </c>
      <c r="C12" s="30" t="s">
        <v>124</v>
      </c>
      <c r="D12" s="30" t="s">
        <v>125</v>
      </c>
      <c r="E12" s="41" t="s">
        <v>126</v>
      </c>
      <c r="F12" s="42" t="s">
        <v>58</v>
      </c>
      <c r="G12" s="43">
        <v>1500</v>
      </c>
      <c r="H12" s="44">
        <v>45019</v>
      </c>
      <c r="I12" s="45" t="s">
        <v>13</v>
      </c>
      <c r="J12" s="46" t="s">
        <v>14</v>
      </c>
    </row>
    <row r="13" spans="2:10" ht="15" x14ac:dyDescent="0.25">
      <c r="B13" s="40" t="s">
        <v>127</v>
      </c>
      <c r="C13" s="30" t="s">
        <v>128</v>
      </c>
      <c r="D13" s="30" t="s">
        <v>129</v>
      </c>
      <c r="E13" s="41" t="s">
        <v>130</v>
      </c>
      <c r="F13" s="42" t="s">
        <v>131</v>
      </c>
      <c r="G13" s="43">
        <v>700</v>
      </c>
      <c r="H13" s="44">
        <v>45034</v>
      </c>
      <c r="I13" s="45" t="s">
        <v>13</v>
      </c>
      <c r="J13" s="46" t="s">
        <v>14</v>
      </c>
    </row>
    <row r="14" spans="2:10" ht="15" x14ac:dyDescent="0.25">
      <c r="B14" s="40" t="s">
        <v>132</v>
      </c>
      <c r="C14" s="30" t="s">
        <v>133</v>
      </c>
      <c r="D14" s="30" t="s">
        <v>134</v>
      </c>
      <c r="E14" s="41" t="s">
        <v>135</v>
      </c>
      <c r="F14" s="42" t="s">
        <v>58</v>
      </c>
      <c r="G14" s="43">
        <v>1500</v>
      </c>
      <c r="H14" s="44">
        <v>45040</v>
      </c>
      <c r="I14" s="45" t="s">
        <v>13</v>
      </c>
      <c r="J14" s="46" t="s">
        <v>14</v>
      </c>
    </row>
    <row r="15" spans="2:10" ht="15" x14ac:dyDescent="0.25">
      <c r="B15" s="40" t="s">
        <v>136</v>
      </c>
      <c r="C15" s="30" t="s">
        <v>137</v>
      </c>
      <c r="D15" s="30" t="s">
        <v>138</v>
      </c>
      <c r="E15" s="41" t="s">
        <v>139</v>
      </c>
      <c r="F15" s="42" t="s">
        <v>103</v>
      </c>
      <c r="G15" s="43">
        <v>1000</v>
      </c>
      <c r="H15" s="44">
        <v>45040</v>
      </c>
      <c r="I15" s="45" t="s">
        <v>13</v>
      </c>
      <c r="J15" s="46" t="s">
        <v>14</v>
      </c>
    </row>
    <row r="16" spans="2:10" ht="15" x14ac:dyDescent="0.25">
      <c r="B16" s="40">
        <v>169</v>
      </c>
      <c r="C16" s="30" t="s">
        <v>140</v>
      </c>
      <c r="D16" s="30" t="s">
        <v>141</v>
      </c>
      <c r="E16" s="41" t="s">
        <v>142</v>
      </c>
      <c r="F16" s="42" t="s">
        <v>143</v>
      </c>
      <c r="G16" s="43">
        <v>800</v>
      </c>
      <c r="H16" s="44">
        <v>45042</v>
      </c>
      <c r="I16" s="45" t="s">
        <v>13</v>
      </c>
      <c r="J16" s="46" t="s">
        <v>14</v>
      </c>
    </row>
    <row r="17" spans="2:10" ht="15" x14ac:dyDescent="0.25">
      <c r="B17" s="20">
        <f>COUNTA(C8:C16)</f>
        <v>9</v>
      </c>
      <c r="C17" s="21" t="s">
        <v>11</v>
      </c>
      <c r="D17" s="21"/>
      <c r="E17" s="20"/>
      <c r="F17" s="21"/>
      <c r="G17" s="14">
        <f>SUBTOTAL(109,Tabla15[SALARIO MENSUAL])</f>
        <v>10500</v>
      </c>
      <c r="H17" s="22"/>
      <c r="I17" s="22"/>
      <c r="J17" s="14"/>
    </row>
    <row r="19" spans="2:10" x14ac:dyDescent="0.25">
      <c r="B19" s="6"/>
    </row>
  </sheetData>
  <mergeCells count="4">
    <mergeCell ref="B1:J1"/>
    <mergeCell ref="B2:J2"/>
    <mergeCell ref="B4:J4"/>
    <mergeCell ref="B5:J5"/>
  </mergeCells>
  <conditionalFormatting sqref="E17:E1048576 E6:E7 E3">
    <cfRule type="duplicateValues" dxfId="215" priority="1"/>
  </conditionalFormatting>
  <conditionalFormatting sqref="B17:B1048576 B1:B7">
    <cfRule type="duplicateValues" dxfId="214" priority="2"/>
  </conditionalFormatting>
  <conditionalFormatting sqref="B8:B16">
    <cfRule type="duplicateValues" dxfId="213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0" zoomScaleNormal="80" workbookViewId="0">
      <selection activeCell="F23" sqref="F23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3" width="25.5703125" style="10" customWidth="1"/>
    <col min="4" max="4" width="32.42578125" style="10" bestFit="1" customWidth="1"/>
    <col min="5" max="5" width="14.5703125" style="13" customWidth="1"/>
    <col min="6" max="6" width="78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39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144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38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39" t="s">
        <v>145</v>
      </c>
      <c r="C8" s="5" t="s">
        <v>146</v>
      </c>
      <c r="D8" s="5" t="s">
        <v>147</v>
      </c>
      <c r="E8" s="11" t="s">
        <v>148</v>
      </c>
      <c r="F8" s="5" t="s">
        <v>52</v>
      </c>
      <c r="G8" s="7">
        <v>3000</v>
      </c>
      <c r="H8" s="26">
        <v>45048</v>
      </c>
      <c r="I8" s="9" t="s">
        <v>13</v>
      </c>
      <c r="J8" s="19" t="s">
        <v>14</v>
      </c>
    </row>
    <row r="9" spans="2:10" ht="17.100000000000001" customHeight="1" x14ac:dyDescent="0.25">
      <c r="B9" s="29" t="s">
        <v>149</v>
      </c>
      <c r="C9" s="5" t="s">
        <v>150</v>
      </c>
      <c r="D9" s="5" t="s">
        <v>151</v>
      </c>
      <c r="E9" s="31" t="s">
        <v>152</v>
      </c>
      <c r="F9" s="32" t="s">
        <v>153</v>
      </c>
      <c r="G9" s="7">
        <v>1050</v>
      </c>
      <c r="H9" s="33">
        <v>45064</v>
      </c>
      <c r="I9" s="9" t="s">
        <v>13</v>
      </c>
      <c r="J9" s="19" t="s">
        <v>14</v>
      </c>
    </row>
    <row r="10" spans="2:10" ht="17.100000000000001" customHeight="1" x14ac:dyDescent="0.25">
      <c r="B10" s="29" t="s">
        <v>154</v>
      </c>
      <c r="C10" s="5" t="s">
        <v>155</v>
      </c>
      <c r="D10" s="5" t="s">
        <v>156</v>
      </c>
      <c r="E10" s="31" t="s">
        <v>157</v>
      </c>
      <c r="F10" s="32" t="s">
        <v>158</v>
      </c>
      <c r="G10" s="7">
        <v>800</v>
      </c>
      <c r="H10" s="33">
        <v>45068</v>
      </c>
      <c r="I10" s="9" t="s">
        <v>13</v>
      </c>
      <c r="J10" s="19" t="s">
        <v>14</v>
      </c>
    </row>
    <row r="11" spans="2:10" ht="15" x14ac:dyDescent="0.25">
      <c r="B11" s="20">
        <f>COUNTA(C8:C10)</f>
        <v>3</v>
      </c>
      <c r="C11" s="21" t="s">
        <v>11</v>
      </c>
      <c r="D11" s="21"/>
      <c r="E11" s="20"/>
      <c r="F11" s="21"/>
      <c r="G11" s="14">
        <f>SUBTOTAL(109,Tabla16[SALARIO MENSUAL])</f>
        <v>4850</v>
      </c>
      <c r="H11" s="22"/>
      <c r="I11" s="22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188" priority="1"/>
  </conditionalFormatting>
  <conditionalFormatting sqref="B11:B1048576 B1:B7">
    <cfRule type="duplicateValues" dxfId="187" priority="2"/>
  </conditionalFormatting>
  <conditionalFormatting sqref="B8:B10">
    <cfRule type="duplicateValues" dxfId="186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"/>
  <sheetViews>
    <sheetView showGridLines="0" showRuler="0" zoomScale="80" zoomScaleNormal="80" workbookViewId="0">
      <selection activeCell="E18" sqref="E18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48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159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47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48">
        <v>58</v>
      </c>
      <c r="C8" s="5" t="s">
        <v>160</v>
      </c>
      <c r="D8" s="5" t="s">
        <v>161</v>
      </c>
      <c r="E8" s="11" t="s">
        <v>162</v>
      </c>
      <c r="F8" s="5" t="s">
        <v>72</v>
      </c>
      <c r="G8" s="7">
        <v>800</v>
      </c>
      <c r="H8" s="26">
        <v>45082</v>
      </c>
      <c r="I8" s="9" t="s">
        <v>13</v>
      </c>
      <c r="J8" s="19" t="s">
        <v>14</v>
      </c>
    </row>
    <row r="9" spans="2:10" ht="17.100000000000001" customHeight="1" x14ac:dyDescent="0.25">
      <c r="B9" s="29">
        <v>604</v>
      </c>
      <c r="C9" s="5" t="s">
        <v>163</v>
      </c>
      <c r="D9" s="5" t="s">
        <v>164</v>
      </c>
      <c r="E9" s="31" t="s">
        <v>165</v>
      </c>
      <c r="F9" s="32" t="s">
        <v>166</v>
      </c>
      <c r="G9" s="7">
        <v>1500</v>
      </c>
      <c r="H9" s="33">
        <v>45089</v>
      </c>
      <c r="I9" s="9" t="s">
        <v>60</v>
      </c>
      <c r="J9" s="19" t="s">
        <v>118</v>
      </c>
    </row>
    <row r="10" spans="2:10" ht="17.100000000000001" customHeight="1" x14ac:dyDescent="0.25">
      <c r="B10" s="29">
        <v>134</v>
      </c>
      <c r="C10" s="5" t="s">
        <v>167</v>
      </c>
      <c r="D10" s="5" t="s">
        <v>168</v>
      </c>
      <c r="E10" s="31" t="s">
        <v>169</v>
      </c>
      <c r="F10" s="32" t="s">
        <v>170</v>
      </c>
      <c r="G10" s="7">
        <v>1000</v>
      </c>
      <c r="H10" s="33">
        <v>45089</v>
      </c>
      <c r="I10" s="9" t="s">
        <v>13</v>
      </c>
      <c r="J10" s="19" t="s">
        <v>14</v>
      </c>
    </row>
    <row r="11" spans="2:10" ht="15" x14ac:dyDescent="0.25">
      <c r="B11" s="40">
        <v>162</v>
      </c>
      <c r="C11" s="30" t="s">
        <v>171</v>
      </c>
      <c r="D11" s="30" t="s">
        <v>172</v>
      </c>
      <c r="E11" s="41" t="s">
        <v>173</v>
      </c>
      <c r="F11" s="42" t="s">
        <v>52</v>
      </c>
      <c r="G11" s="43">
        <v>3200</v>
      </c>
      <c r="H11" s="44">
        <v>45092</v>
      </c>
      <c r="I11" s="9" t="s">
        <v>13</v>
      </c>
      <c r="J11" s="46" t="s">
        <v>14</v>
      </c>
    </row>
    <row r="12" spans="2:10" ht="15" x14ac:dyDescent="0.25">
      <c r="B12" s="40">
        <v>607</v>
      </c>
      <c r="C12" s="30" t="s">
        <v>174</v>
      </c>
      <c r="D12" s="30" t="s">
        <v>175</v>
      </c>
      <c r="E12" s="41" t="s">
        <v>176</v>
      </c>
      <c r="F12" s="42" t="s">
        <v>177</v>
      </c>
      <c r="G12" s="43">
        <v>1000</v>
      </c>
      <c r="H12" s="44">
        <v>45104</v>
      </c>
      <c r="I12" s="45" t="s">
        <v>60</v>
      </c>
      <c r="J12" s="46" t="s">
        <v>118</v>
      </c>
    </row>
    <row r="13" spans="2:10" ht="15" x14ac:dyDescent="0.25">
      <c r="B13" s="20">
        <f>COUNTA(C8:C12)</f>
        <v>5</v>
      </c>
      <c r="C13" s="21" t="s">
        <v>11</v>
      </c>
      <c r="D13" s="21"/>
      <c r="E13" s="20"/>
      <c r="F13" s="21"/>
      <c r="G13" s="14">
        <f>SUBTOTAL(109,Tabla17[SALARIO MENSUAL])</f>
        <v>7500</v>
      </c>
      <c r="H13" s="22"/>
      <c r="I13" s="22"/>
      <c r="J13" s="14"/>
    </row>
    <row r="15" spans="2:10" x14ac:dyDescent="0.25">
      <c r="B15" s="6"/>
    </row>
  </sheetData>
  <mergeCells count="4">
    <mergeCell ref="B1:J1"/>
    <mergeCell ref="B2:J2"/>
    <mergeCell ref="B4:J4"/>
    <mergeCell ref="B5:J5"/>
  </mergeCells>
  <conditionalFormatting sqref="E13:E1048576 E6:E7 E3">
    <cfRule type="duplicateValues" dxfId="161" priority="1"/>
  </conditionalFormatting>
  <conditionalFormatting sqref="B13:B1048576 B1:B7">
    <cfRule type="duplicateValues" dxfId="160" priority="2"/>
  </conditionalFormatting>
  <conditionalFormatting sqref="B8:B12">
    <cfRule type="duplicateValues" dxfId="159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"/>
  <sheetViews>
    <sheetView showGridLines="0" showRuler="0" zoomScale="80" zoomScaleNormal="80" workbookViewId="0">
      <selection activeCell="A16" sqref="A16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0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178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49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50">
        <v>42</v>
      </c>
      <c r="C8" s="5" t="s">
        <v>179</v>
      </c>
      <c r="D8" s="5" t="s">
        <v>180</v>
      </c>
      <c r="E8" s="11" t="s">
        <v>181</v>
      </c>
      <c r="F8" s="5" t="s">
        <v>58</v>
      </c>
      <c r="G8" s="7">
        <v>1500</v>
      </c>
      <c r="H8" s="26">
        <v>45114</v>
      </c>
      <c r="I8" s="9" t="s">
        <v>13</v>
      </c>
      <c r="J8" s="19" t="s">
        <v>14</v>
      </c>
    </row>
    <row r="9" spans="2:10" ht="17.100000000000001" customHeight="1" x14ac:dyDescent="0.25">
      <c r="B9" s="29">
        <v>180</v>
      </c>
      <c r="C9" s="5" t="s">
        <v>182</v>
      </c>
      <c r="D9" s="5" t="s">
        <v>183</v>
      </c>
      <c r="E9" s="31" t="s">
        <v>184</v>
      </c>
      <c r="F9" s="32" t="s">
        <v>58</v>
      </c>
      <c r="G9" s="7">
        <v>1500</v>
      </c>
      <c r="H9" s="33">
        <v>45124</v>
      </c>
      <c r="I9" s="9" t="s">
        <v>13</v>
      </c>
      <c r="J9" s="19" t="s">
        <v>14</v>
      </c>
    </row>
    <row r="10" spans="2:10" ht="17.100000000000001" customHeight="1" x14ac:dyDescent="0.25">
      <c r="B10" s="29">
        <v>144</v>
      </c>
      <c r="C10" s="5" t="s">
        <v>185</v>
      </c>
      <c r="D10" s="5" t="s">
        <v>186</v>
      </c>
      <c r="E10" s="31" t="s">
        <v>187</v>
      </c>
      <c r="F10" s="32" t="s">
        <v>56</v>
      </c>
      <c r="G10" s="7">
        <v>2000</v>
      </c>
      <c r="H10" s="33">
        <v>45128</v>
      </c>
      <c r="I10" s="9" t="s">
        <v>13</v>
      </c>
      <c r="J10" s="19" t="s">
        <v>14</v>
      </c>
    </row>
    <row r="11" spans="2:10" ht="15" x14ac:dyDescent="0.25">
      <c r="B11" s="40">
        <v>164</v>
      </c>
      <c r="C11" s="5" t="s">
        <v>188</v>
      </c>
      <c r="D11" s="5" t="s">
        <v>189</v>
      </c>
      <c r="E11" s="41" t="s">
        <v>190</v>
      </c>
      <c r="F11" s="42" t="s">
        <v>72</v>
      </c>
      <c r="G11" s="43">
        <v>750</v>
      </c>
      <c r="H11" s="44">
        <v>45131</v>
      </c>
      <c r="I11" s="9" t="s">
        <v>13</v>
      </c>
      <c r="J11" s="46" t="s">
        <v>14</v>
      </c>
    </row>
    <row r="12" spans="2:10" ht="15" x14ac:dyDescent="0.25">
      <c r="B12" s="40">
        <v>9</v>
      </c>
      <c r="C12" s="5" t="s">
        <v>191</v>
      </c>
      <c r="D12" s="5" t="s">
        <v>192</v>
      </c>
      <c r="E12" s="41" t="s">
        <v>193</v>
      </c>
      <c r="F12" s="42" t="s">
        <v>194</v>
      </c>
      <c r="G12" s="43">
        <v>1200</v>
      </c>
      <c r="H12" s="44">
        <v>45131</v>
      </c>
      <c r="I12" s="9" t="s">
        <v>13</v>
      </c>
      <c r="J12" s="46" t="s">
        <v>14</v>
      </c>
    </row>
    <row r="13" spans="2:10" ht="15" x14ac:dyDescent="0.25">
      <c r="B13" s="40">
        <v>3</v>
      </c>
      <c r="C13" s="5" t="s">
        <v>195</v>
      </c>
      <c r="D13" s="5" t="s">
        <v>196</v>
      </c>
      <c r="E13" s="41" t="s">
        <v>197</v>
      </c>
      <c r="F13" s="42" t="s">
        <v>58</v>
      </c>
      <c r="G13" s="43">
        <v>1500</v>
      </c>
      <c r="H13" s="44">
        <v>45132</v>
      </c>
      <c r="I13" s="9" t="s">
        <v>13</v>
      </c>
      <c r="J13" s="46" t="s">
        <v>14</v>
      </c>
    </row>
    <row r="14" spans="2:10" ht="15" x14ac:dyDescent="0.25">
      <c r="B14" s="20">
        <f>COUNTA(C8:C13)</f>
        <v>6</v>
      </c>
      <c r="C14" s="21" t="s">
        <v>11</v>
      </c>
      <c r="D14" s="21"/>
      <c r="E14" s="20"/>
      <c r="F14" s="21"/>
      <c r="G14" s="14">
        <f>SUBTOTAL(109,Tabla18[SALARIO MENSUAL])</f>
        <v>8450</v>
      </c>
      <c r="H14" s="22"/>
      <c r="I14" s="22"/>
      <c r="J14" s="14"/>
    </row>
    <row r="16" spans="2:10" x14ac:dyDescent="0.25">
      <c r="B16" s="6"/>
    </row>
  </sheetData>
  <mergeCells count="4">
    <mergeCell ref="B1:J1"/>
    <mergeCell ref="B2:J2"/>
    <mergeCell ref="B4:J4"/>
    <mergeCell ref="B5:J5"/>
  </mergeCells>
  <conditionalFormatting sqref="E14:E1048576 E6:E7 E3">
    <cfRule type="duplicateValues" dxfId="134" priority="1"/>
  </conditionalFormatting>
  <conditionalFormatting sqref="B14:B1048576 B1:B7">
    <cfRule type="duplicateValues" dxfId="133" priority="2"/>
  </conditionalFormatting>
  <conditionalFormatting sqref="B8:B13">
    <cfRule type="duplicateValues" dxfId="132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K23" sqref="K23"/>
    </sheetView>
  </sheetViews>
  <sheetFormatPr baseColWidth="10" defaultRowHeight="15" x14ac:dyDescent="0.25"/>
  <sheetData>
    <row r="1" spans="1:9" x14ac:dyDescent="0.25">
      <c r="A1" t="s">
        <v>3</v>
      </c>
      <c r="B1" t="s">
        <v>4</v>
      </c>
      <c r="C1" t="s">
        <v>5</v>
      </c>
      <c r="D1" t="s">
        <v>12</v>
      </c>
      <c r="E1" t="s">
        <v>6</v>
      </c>
      <c r="F1" t="s">
        <v>7</v>
      </c>
      <c r="G1" t="s">
        <v>8</v>
      </c>
      <c r="H1" t="s">
        <v>9</v>
      </c>
      <c r="I1" t="s">
        <v>10</v>
      </c>
    </row>
    <row r="2" spans="1:9" x14ac:dyDescent="0.25">
      <c r="A2">
        <v>137</v>
      </c>
      <c r="B2" t="s">
        <v>198</v>
      </c>
      <c r="C2" t="s">
        <v>199</v>
      </c>
      <c r="D2" t="s">
        <v>200</v>
      </c>
      <c r="E2" t="s">
        <v>56</v>
      </c>
      <c r="F2" s="53">
        <v>2500</v>
      </c>
      <c r="G2" s="54">
        <v>44934</v>
      </c>
      <c r="H2">
        <v>1</v>
      </c>
      <c r="I2" t="s">
        <v>14</v>
      </c>
    </row>
    <row r="3" spans="1:9" x14ac:dyDescent="0.25">
      <c r="A3">
        <v>63</v>
      </c>
      <c r="B3" t="s">
        <v>201</v>
      </c>
      <c r="C3" t="s">
        <v>202</v>
      </c>
      <c r="D3" t="s">
        <v>203</v>
      </c>
      <c r="E3" t="s">
        <v>90</v>
      </c>
      <c r="F3" s="53">
        <v>2300</v>
      </c>
      <c r="G3" s="54">
        <v>44934</v>
      </c>
      <c r="H3">
        <v>1</v>
      </c>
      <c r="I3" t="s">
        <v>204</v>
      </c>
    </row>
    <row r="4" spans="1:9" x14ac:dyDescent="0.25">
      <c r="A4">
        <v>606</v>
      </c>
      <c r="B4" t="s">
        <v>205</v>
      </c>
      <c r="C4" t="s">
        <v>206</v>
      </c>
      <c r="D4" t="s">
        <v>207</v>
      </c>
      <c r="E4" t="s">
        <v>53</v>
      </c>
      <c r="F4" s="53">
        <v>1500</v>
      </c>
      <c r="G4" s="54">
        <v>45146</v>
      </c>
      <c r="H4">
        <v>2</v>
      </c>
      <c r="I4" t="s">
        <v>118</v>
      </c>
    </row>
    <row r="5" spans="1:9" x14ac:dyDescent="0.25">
      <c r="A5">
        <v>186</v>
      </c>
      <c r="B5" t="s">
        <v>208</v>
      </c>
      <c r="C5" t="s">
        <v>209</v>
      </c>
      <c r="D5" t="s">
        <v>210</v>
      </c>
      <c r="E5" t="s">
        <v>58</v>
      </c>
      <c r="F5" s="53">
        <v>1500</v>
      </c>
      <c r="G5" s="54">
        <v>45177</v>
      </c>
      <c r="H5">
        <v>1</v>
      </c>
      <c r="I5" t="s">
        <v>14</v>
      </c>
    </row>
    <row r="6" spans="1:9" x14ac:dyDescent="0.25">
      <c r="A6">
        <v>182</v>
      </c>
      <c r="B6" t="s">
        <v>211</v>
      </c>
      <c r="C6" t="s">
        <v>212</v>
      </c>
      <c r="D6" t="s">
        <v>213</v>
      </c>
      <c r="E6" t="s">
        <v>214</v>
      </c>
      <c r="F6" s="53">
        <v>2000</v>
      </c>
      <c r="G6" s="54">
        <v>45207</v>
      </c>
      <c r="H6">
        <v>1</v>
      </c>
      <c r="I6" t="s">
        <v>14</v>
      </c>
    </row>
    <row r="7" spans="1:9" x14ac:dyDescent="0.25">
      <c r="A7">
        <v>148</v>
      </c>
      <c r="B7" t="s">
        <v>215</v>
      </c>
      <c r="C7" t="s">
        <v>216</v>
      </c>
      <c r="D7" t="s">
        <v>217</v>
      </c>
      <c r="E7" t="s">
        <v>103</v>
      </c>
      <c r="F7">
        <v>900</v>
      </c>
      <c r="G7" t="s">
        <v>218</v>
      </c>
      <c r="H7">
        <v>1</v>
      </c>
      <c r="I7" t="s">
        <v>14</v>
      </c>
    </row>
    <row r="8" spans="1:9" x14ac:dyDescent="0.25">
      <c r="A8">
        <v>608</v>
      </c>
      <c r="B8" t="s">
        <v>219</v>
      </c>
      <c r="C8" t="s">
        <v>220</v>
      </c>
      <c r="D8" t="s">
        <v>221</v>
      </c>
      <c r="E8" t="s">
        <v>80</v>
      </c>
      <c r="F8">
        <v>700</v>
      </c>
      <c r="G8" t="s">
        <v>218</v>
      </c>
      <c r="H8">
        <v>2</v>
      </c>
      <c r="I8" t="s">
        <v>118</v>
      </c>
    </row>
    <row r="9" spans="1:9" x14ac:dyDescent="0.25">
      <c r="A9">
        <v>609</v>
      </c>
      <c r="B9" t="s">
        <v>222</v>
      </c>
      <c r="C9" t="s">
        <v>223</v>
      </c>
      <c r="D9" t="s">
        <v>224</v>
      </c>
      <c r="E9" t="s">
        <v>225</v>
      </c>
      <c r="F9">
        <v>800</v>
      </c>
      <c r="G9" t="s">
        <v>226</v>
      </c>
      <c r="H9">
        <v>2</v>
      </c>
      <c r="I9" t="s">
        <v>118</v>
      </c>
    </row>
    <row r="10" spans="1:9" x14ac:dyDescent="0.25">
      <c r="A10">
        <v>155</v>
      </c>
      <c r="B10" t="s">
        <v>227</v>
      </c>
      <c r="C10" t="s">
        <v>228</v>
      </c>
      <c r="D10" t="s">
        <v>229</v>
      </c>
      <c r="E10" t="s">
        <v>230</v>
      </c>
      <c r="F10">
        <v>800</v>
      </c>
      <c r="G10" t="s">
        <v>231</v>
      </c>
      <c r="H10">
        <v>1</v>
      </c>
      <c r="I10" t="s">
        <v>14</v>
      </c>
    </row>
    <row r="11" spans="1:9" x14ac:dyDescent="0.25">
      <c r="A11">
        <v>9</v>
      </c>
      <c r="B11" t="s">
        <v>11</v>
      </c>
      <c r="F11" s="53">
        <v>13000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showGridLines="0" showRuler="0" zoomScale="80" zoomScaleNormal="80" workbookViewId="0">
      <selection activeCell="B15" sqref="B15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2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232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51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52">
        <v>605</v>
      </c>
      <c r="C8" s="5" t="s">
        <v>233</v>
      </c>
      <c r="D8" s="5" t="s">
        <v>234</v>
      </c>
      <c r="E8" s="11" t="s">
        <v>235</v>
      </c>
      <c r="F8" s="5" t="s">
        <v>153</v>
      </c>
      <c r="G8" s="7">
        <v>800</v>
      </c>
      <c r="H8" s="26">
        <v>45173</v>
      </c>
      <c r="I8" s="9" t="s">
        <v>60</v>
      </c>
      <c r="J8" s="19" t="s">
        <v>118</v>
      </c>
    </row>
    <row r="9" spans="2:10" ht="17.100000000000001" customHeight="1" x14ac:dyDescent="0.25">
      <c r="B9" s="29">
        <v>164</v>
      </c>
      <c r="C9" s="5" t="s">
        <v>236</v>
      </c>
      <c r="D9" s="5" t="s">
        <v>237</v>
      </c>
      <c r="E9" s="31" t="s">
        <v>238</v>
      </c>
      <c r="F9" s="32" t="s">
        <v>59</v>
      </c>
      <c r="G9" s="7">
        <v>750</v>
      </c>
      <c r="H9" s="33">
        <v>45173</v>
      </c>
      <c r="I9" s="9" t="s">
        <v>13</v>
      </c>
      <c r="J9" s="19" t="s">
        <v>14</v>
      </c>
    </row>
    <row r="10" spans="2:10" ht="15" x14ac:dyDescent="0.25">
      <c r="B10" s="20">
        <f>COUNTA(C8:C9)</f>
        <v>2</v>
      </c>
      <c r="C10" s="21" t="s">
        <v>11</v>
      </c>
      <c r="D10" s="21"/>
      <c r="E10" s="20"/>
      <c r="F10" s="21"/>
      <c r="G10" s="14">
        <f>SUBTOTAL(109,Tabla19[SALARIO MENSUAL])</f>
        <v>1550</v>
      </c>
      <c r="H10" s="22"/>
      <c r="I10" s="22"/>
      <c r="J10" s="14"/>
    </row>
    <row r="12" spans="2:10" x14ac:dyDescent="0.25">
      <c r="B12" s="6"/>
    </row>
  </sheetData>
  <mergeCells count="4">
    <mergeCell ref="B1:J1"/>
    <mergeCell ref="B2:J2"/>
    <mergeCell ref="B4:J4"/>
    <mergeCell ref="B5:J5"/>
  </mergeCells>
  <conditionalFormatting sqref="E10:E1048576 E6:E7 E3">
    <cfRule type="duplicateValues" dxfId="107" priority="1"/>
  </conditionalFormatting>
  <conditionalFormatting sqref="B10:B1048576 B1:B7">
    <cfRule type="duplicateValues" dxfId="106" priority="2"/>
  </conditionalFormatting>
  <conditionalFormatting sqref="B8:B9">
    <cfRule type="duplicateValues" dxfId="105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showGridLines="0" showRuler="0" zoomScale="80" zoomScaleNormal="80" workbookViewId="0">
      <selection activeCell="F21" sqref="F21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6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239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55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56">
        <v>24</v>
      </c>
      <c r="C8" s="5" t="s">
        <v>240</v>
      </c>
      <c r="D8" s="5" t="s">
        <v>241</v>
      </c>
      <c r="E8" s="11" t="s">
        <v>242</v>
      </c>
      <c r="F8" s="5" t="s">
        <v>54</v>
      </c>
      <c r="G8" s="7">
        <v>800</v>
      </c>
      <c r="H8" s="26">
        <v>45201</v>
      </c>
      <c r="I8" s="9" t="s">
        <v>13</v>
      </c>
      <c r="J8" s="19" t="s">
        <v>14</v>
      </c>
    </row>
    <row r="9" spans="2:10" ht="17.100000000000001" customHeight="1" x14ac:dyDescent="0.25">
      <c r="B9" s="29">
        <v>187</v>
      </c>
      <c r="C9" s="5" t="s">
        <v>243</v>
      </c>
      <c r="D9" s="5" t="s">
        <v>244</v>
      </c>
      <c r="E9" s="31" t="s">
        <v>245</v>
      </c>
      <c r="F9" s="32" t="s">
        <v>246</v>
      </c>
      <c r="G9" s="7">
        <v>800</v>
      </c>
      <c r="H9" s="33">
        <v>45201</v>
      </c>
      <c r="I9" s="9" t="s">
        <v>13</v>
      </c>
      <c r="J9" s="19" t="s">
        <v>14</v>
      </c>
    </row>
    <row r="10" spans="2:10" ht="15" x14ac:dyDescent="0.25">
      <c r="B10" s="29">
        <v>77</v>
      </c>
      <c r="C10" s="30" t="s">
        <v>247</v>
      </c>
      <c r="D10" s="30" t="s">
        <v>248</v>
      </c>
      <c r="E10" s="31" t="s">
        <v>249</v>
      </c>
      <c r="F10" s="32" t="s">
        <v>56</v>
      </c>
      <c r="G10" s="7">
        <v>2300</v>
      </c>
      <c r="H10" s="33">
        <v>45208</v>
      </c>
      <c r="I10" s="9" t="s">
        <v>13</v>
      </c>
      <c r="J10" s="19" t="s">
        <v>204</v>
      </c>
    </row>
    <row r="11" spans="2:10" ht="15" x14ac:dyDescent="0.25">
      <c r="B11" s="20">
        <f>COUNTA(C8:C10)</f>
        <v>3</v>
      </c>
      <c r="C11" s="21" t="s">
        <v>11</v>
      </c>
      <c r="D11" s="21"/>
      <c r="E11" s="20"/>
      <c r="F11" s="21"/>
      <c r="G11" s="14">
        <f>SUBTOTAL(109,Tabla110[SALARIO MENSUAL])</f>
        <v>3900</v>
      </c>
      <c r="H11" s="22"/>
      <c r="I11" s="22"/>
      <c r="J11" s="14"/>
    </row>
    <row r="13" spans="2:10" x14ac:dyDescent="0.25">
      <c r="B13" s="6"/>
    </row>
  </sheetData>
  <mergeCells count="4">
    <mergeCell ref="B1:J1"/>
    <mergeCell ref="B2:J2"/>
    <mergeCell ref="B4:J4"/>
    <mergeCell ref="B5:J5"/>
  </mergeCells>
  <conditionalFormatting sqref="E11:E1048576 E6:E7 E3">
    <cfRule type="duplicateValues" dxfId="80" priority="1"/>
  </conditionalFormatting>
  <conditionalFormatting sqref="B11:B1048576 B1:B7">
    <cfRule type="duplicateValues" dxfId="79" priority="2"/>
  </conditionalFormatting>
  <conditionalFormatting sqref="B8:B10">
    <cfRule type="duplicateValues" dxfId="78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showGridLines="0" showRuler="0" zoomScale="80" zoomScaleNormal="80" workbookViewId="0">
      <selection activeCell="I18" sqref="I18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58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264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57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58">
        <v>136</v>
      </c>
      <c r="C8" s="5" t="s">
        <v>250</v>
      </c>
      <c r="D8" s="5" t="s">
        <v>251</v>
      </c>
      <c r="E8" s="11" t="s">
        <v>252</v>
      </c>
      <c r="F8" s="5" t="s">
        <v>52</v>
      </c>
      <c r="G8" s="7">
        <v>3000</v>
      </c>
      <c r="H8" s="26">
        <v>45231</v>
      </c>
      <c r="I8" s="9" t="s">
        <v>13</v>
      </c>
      <c r="J8" s="19" t="s">
        <v>253</v>
      </c>
    </row>
    <row r="9" spans="2:10" ht="17.100000000000001" customHeight="1" x14ac:dyDescent="0.25">
      <c r="B9" s="29">
        <v>3</v>
      </c>
      <c r="C9" s="5" t="s">
        <v>254</v>
      </c>
      <c r="D9" s="5" t="s">
        <v>255</v>
      </c>
      <c r="E9" s="31" t="s">
        <v>256</v>
      </c>
      <c r="F9" s="32" t="s">
        <v>58</v>
      </c>
      <c r="G9" s="7">
        <v>1000</v>
      </c>
      <c r="H9" s="33">
        <v>45250</v>
      </c>
      <c r="I9" s="9" t="s">
        <v>13</v>
      </c>
      <c r="J9" s="19" t="s">
        <v>253</v>
      </c>
    </row>
    <row r="10" spans="2:10" ht="15" x14ac:dyDescent="0.25">
      <c r="B10" s="29">
        <v>188</v>
      </c>
      <c r="C10" s="30" t="s">
        <v>257</v>
      </c>
      <c r="D10" s="30" t="s">
        <v>258</v>
      </c>
      <c r="E10" s="31" t="s">
        <v>259</v>
      </c>
      <c r="F10" s="32" t="s">
        <v>260</v>
      </c>
      <c r="G10" s="7">
        <v>1500</v>
      </c>
      <c r="H10" s="33">
        <v>45251</v>
      </c>
      <c r="I10" s="9" t="s">
        <v>13</v>
      </c>
      <c r="J10" s="19" t="s">
        <v>204</v>
      </c>
    </row>
    <row r="11" spans="2:10" ht="15" x14ac:dyDescent="0.25">
      <c r="B11" s="40">
        <v>126</v>
      </c>
      <c r="C11" s="30" t="s">
        <v>261</v>
      </c>
      <c r="D11" s="30" t="s">
        <v>262</v>
      </c>
      <c r="E11" s="41" t="s">
        <v>263</v>
      </c>
      <c r="F11" s="42" t="s">
        <v>56</v>
      </c>
      <c r="G11" s="43">
        <v>2500</v>
      </c>
      <c r="H11" s="44">
        <v>45252</v>
      </c>
      <c r="I11" s="9" t="s">
        <v>13</v>
      </c>
      <c r="J11" s="19" t="s">
        <v>253</v>
      </c>
    </row>
    <row r="12" spans="2:10" ht="15" x14ac:dyDescent="0.25">
      <c r="B12" s="20">
        <f>COUNTA(C8:C11)</f>
        <v>4</v>
      </c>
      <c r="C12" s="21" t="s">
        <v>11</v>
      </c>
      <c r="D12" s="21"/>
      <c r="E12" s="20"/>
      <c r="F12" s="21"/>
      <c r="G12" s="14">
        <f>SUBTOTAL(109,Tabla111[SALARIO MENSUAL])</f>
        <v>8000</v>
      </c>
      <c r="H12" s="22"/>
      <c r="I12" s="22"/>
      <c r="J12" s="14"/>
    </row>
    <row r="14" spans="2:10" x14ac:dyDescent="0.25">
      <c r="B14" s="6"/>
    </row>
  </sheetData>
  <mergeCells count="4">
    <mergeCell ref="B1:J1"/>
    <mergeCell ref="B2:J2"/>
    <mergeCell ref="B4:J4"/>
    <mergeCell ref="B5:J5"/>
  </mergeCells>
  <conditionalFormatting sqref="E12:E1048576 E6:E7 E3">
    <cfRule type="duplicateValues" dxfId="53" priority="1"/>
  </conditionalFormatting>
  <conditionalFormatting sqref="B12:B1048576 B1:B7">
    <cfRule type="duplicateValues" dxfId="52" priority="2"/>
  </conditionalFormatting>
  <conditionalFormatting sqref="B8:B11">
    <cfRule type="duplicateValues" dxfId="51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showGridLines="0" tabSelected="1" showRuler="0" zoomScale="80" zoomScaleNormal="80" workbookViewId="0">
      <selection activeCell="G21" sqref="G21"/>
    </sheetView>
  </sheetViews>
  <sheetFormatPr baseColWidth="10" defaultRowHeight="15.75" x14ac:dyDescent="0.25"/>
  <cols>
    <col min="1" max="1" width="4.5703125" style="10" customWidth="1"/>
    <col min="2" max="2" width="14.28515625" style="13" customWidth="1"/>
    <col min="3" max="4" width="25.42578125" style="10" customWidth="1"/>
    <col min="5" max="5" width="14.5703125" style="13" customWidth="1"/>
    <col min="6" max="6" width="75.85546875" style="23" customWidth="1"/>
    <col min="7" max="7" width="16.85546875" style="10" customWidth="1"/>
    <col min="8" max="9" width="17.140625" style="24" customWidth="1"/>
    <col min="10" max="10" width="17.28515625" style="10" customWidth="1"/>
    <col min="11" max="16384" width="11.42578125" style="10"/>
  </cols>
  <sheetData>
    <row r="1" spans="2:10" ht="15" x14ac:dyDescent="0.25">
      <c r="B1" s="63" t="s">
        <v>1</v>
      </c>
      <c r="C1" s="63"/>
      <c r="D1" s="63"/>
      <c r="E1" s="63"/>
      <c r="F1" s="63"/>
      <c r="G1" s="63"/>
      <c r="H1" s="63"/>
      <c r="I1" s="63"/>
      <c r="J1" s="63"/>
    </row>
    <row r="2" spans="2:10" ht="1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</row>
    <row r="3" spans="2:10" ht="15" x14ac:dyDescent="0.25">
      <c r="B3" s="11"/>
      <c r="E3" s="60"/>
      <c r="F3" s="11"/>
      <c r="G3" s="12"/>
      <c r="H3" s="8"/>
      <c r="I3" s="8"/>
      <c r="J3" s="12"/>
    </row>
    <row r="4" spans="2:10" ht="15.75" customHeight="1" x14ac:dyDescent="0.25">
      <c r="B4" s="62" t="s">
        <v>2</v>
      </c>
      <c r="C4" s="62"/>
      <c r="D4" s="62"/>
      <c r="E4" s="62"/>
      <c r="F4" s="62"/>
      <c r="G4" s="62"/>
      <c r="H4" s="62"/>
      <c r="I4" s="62"/>
      <c r="J4" s="62"/>
    </row>
    <row r="5" spans="2:10" x14ac:dyDescent="0.25">
      <c r="B5" s="61" t="s">
        <v>265</v>
      </c>
      <c r="C5" s="61"/>
      <c r="D5" s="61"/>
      <c r="E5" s="61"/>
      <c r="F5" s="61"/>
      <c r="G5" s="61"/>
      <c r="H5" s="61"/>
      <c r="I5" s="61"/>
      <c r="J5" s="61"/>
    </row>
    <row r="6" spans="2:10" ht="15" x14ac:dyDescent="0.25">
      <c r="F6" s="10"/>
      <c r="G6" s="14"/>
      <c r="H6" s="15"/>
      <c r="I6" s="15"/>
      <c r="J6" s="14"/>
    </row>
    <row r="7" spans="2:10" s="16" customFormat="1" ht="36" customHeight="1" x14ac:dyDescent="0.25">
      <c r="B7" s="17" t="s">
        <v>3</v>
      </c>
      <c r="C7" s="17" t="s">
        <v>4</v>
      </c>
      <c r="D7" s="17" t="s">
        <v>5</v>
      </c>
      <c r="E7" s="17" t="s">
        <v>12</v>
      </c>
      <c r="F7" s="59" t="s">
        <v>6</v>
      </c>
      <c r="G7" s="18" t="s">
        <v>7</v>
      </c>
      <c r="H7" s="2" t="s">
        <v>8</v>
      </c>
      <c r="I7" s="2" t="s">
        <v>9</v>
      </c>
      <c r="J7" s="3" t="s">
        <v>10</v>
      </c>
    </row>
    <row r="8" spans="2:10" ht="17.100000000000001" customHeight="1" x14ac:dyDescent="0.25">
      <c r="B8" s="60">
        <v>72</v>
      </c>
      <c r="C8" s="5" t="s">
        <v>266</v>
      </c>
      <c r="D8" s="5" t="s">
        <v>267</v>
      </c>
      <c r="E8" s="11" t="s">
        <v>268</v>
      </c>
      <c r="F8" s="5" t="s">
        <v>80</v>
      </c>
      <c r="G8" s="7">
        <v>800</v>
      </c>
      <c r="H8" s="26">
        <v>45261</v>
      </c>
      <c r="I8" s="9" t="s">
        <v>13</v>
      </c>
      <c r="J8" s="19" t="s">
        <v>253</v>
      </c>
    </row>
    <row r="9" spans="2:10" ht="15" x14ac:dyDescent="0.25">
      <c r="B9" s="40"/>
      <c r="C9" s="30"/>
      <c r="D9" s="30"/>
      <c r="E9" s="41"/>
      <c r="F9" s="42"/>
      <c r="G9" s="43"/>
      <c r="H9" s="44"/>
      <c r="I9" s="9"/>
      <c r="J9" s="19"/>
    </row>
    <row r="10" spans="2:10" ht="15" x14ac:dyDescent="0.25">
      <c r="B10" s="20">
        <f>COUNTA(C8:C9)</f>
        <v>1</v>
      </c>
      <c r="C10" s="21" t="s">
        <v>11</v>
      </c>
      <c r="D10" s="21"/>
      <c r="E10" s="20"/>
      <c r="F10" s="21"/>
      <c r="G10" s="14">
        <f>SUBTOTAL(109,Tabla112[SALARIO MENSUAL])</f>
        <v>800</v>
      </c>
      <c r="H10" s="22"/>
      <c r="I10" s="22"/>
      <c r="J10" s="14"/>
    </row>
    <row r="12" spans="2:10" x14ac:dyDescent="0.25">
      <c r="B12" s="6"/>
    </row>
  </sheetData>
  <mergeCells count="4">
    <mergeCell ref="B1:J1"/>
    <mergeCell ref="B2:J2"/>
    <mergeCell ref="B4:J4"/>
    <mergeCell ref="B5:J5"/>
  </mergeCells>
  <conditionalFormatting sqref="E10:E1048576 E6:E7 E3">
    <cfRule type="duplicateValues" dxfId="26" priority="1"/>
  </conditionalFormatting>
  <conditionalFormatting sqref="B10:B1048576 B1:B7">
    <cfRule type="duplicateValues" dxfId="25" priority="2"/>
  </conditionalFormatting>
  <conditionalFormatting sqref="B8:B9">
    <cfRule type="duplicateValues" dxfId="24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22</vt:i4>
      </vt:variant>
    </vt:vector>
  </HeadingPairs>
  <TitlesOfParts>
    <vt:vector size="34" baseType="lpstr">
      <vt:lpstr>enero 2023</vt:lpstr>
      <vt:lpstr>febrero 2023</vt:lpstr>
      <vt:lpstr>marzo 2023</vt:lpstr>
      <vt:lpstr>abrl 2023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'abrl 2023'!Área_de_impresión</vt:lpstr>
      <vt:lpstr>diciembre!Área_de_impresión</vt:lpstr>
      <vt:lpstr>'enero 2023'!Área_de_impresión</vt:lpstr>
      <vt:lpstr>'febrero 2023'!Área_de_impresión</vt:lpstr>
      <vt:lpstr>julio!Área_de_impresión</vt:lpstr>
      <vt:lpstr>junio!Área_de_impresión</vt:lpstr>
      <vt:lpstr>'marzo 2023'!Área_de_impresión</vt:lpstr>
      <vt:lpstr>mayo!Área_de_impresión</vt:lpstr>
      <vt:lpstr>noviembre!Área_de_impresión</vt:lpstr>
      <vt:lpstr>octubre!Área_de_impresión</vt:lpstr>
      <vt:lpstr>Septiembre!Área_de_impresión</vt:lpstr>
      <vt:lpstr>'abrl 2023'!Títulos_a_imprimir</vt:lpstr>
      <vt:lpstr>diciembre!Títulos_a_imprimir</vt:lpstr>
      <vt:lpstr>'enero 2023'!Títulos_a_imprimir</vt:lpstr>
      <vt:lpstr>'febrero 2023'!Títulos_a_imprimir</vt:lpstr>
      <vt:lpstr>julio!Títulos_a_imprimir</vt:lpstr>
      <vt:lpstr>junio!Títulos_a_imprimir</vt:lpstr>
      <vt:lpstr>'marzo 2023'!Títulos_a_imprimir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2020-01-30T20:13:54Z</cp:lastPrinted>
  <dcterms:created xsi:type="dcterms:W3CDTF">2009-12-21T20:34:09Z</dcterms:created>
  <dcterms:modified xsi:type="dcterms:W3CDTF">2024-01-04T20:23:02Z</dcterms:modified>
</cp:coreProperties>
</file>