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python.xml" ContentType="application/vnd.ms-excel.pyth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rajimenez\Desktop\CARPETA RAISA JIMÉNEZ\PLANIFICACIÓN\INFORMES\01. INFORME DE RENDICIÓN DE CUENTAS\2026\03 MARZO\"/>
    </mc:Choice>
  </mc:AlternateContent>
  <xr:revisionPtr revIDLastSave="0" documentId="13_ncr:1_{900EE8E1-7197-4ACB-8D10-F9433216F080}" xr6:coauthVersionLast="47" xr6:coauthVersionMax="47" xr10:uidLastSave="{00000000-0000-0000-0000-000000000000}"/>
  <bookViews>
    <workbookView xWindow="-28920" yWindow="-120" windowWidth="29040" windowHeight="15720" tabRatio="868" activeTab="7" xr2:uid="{00000000-000D-0000-FFFF-FFFF00000000}"/>
  </bookViews>
  <sheets>
    <sheet name="PORTADA" sheetId="14" r:id="rId1"/>
    <sheet name="NÚM1 VF LP V x provincia" sheetId="1" r:id="rId2"/>
    <sheet name="NÚM2 personeria V LP" sheetId="2" r:id="rId3"/>
    <sheet name="NÚM3 Status V x provincia" sheetId="3" r:id="rId4"/>
    <sheet name="2 PARTE" sheetId="13" r:id="rId5"/>
    <sheet name="NÚM5 INGRESO" sheetId="7" state="hidden" r:id="rId6"/>
    <sheet name="NÚM1 PI MENSUAL QUINQUENAL" sheetId="6" r:id="rId7"/>
    <sheet name="NÚM2 Tipo VF quinquenal" sheetId="8" r:id="rId8"/>
    <sheet name="NÚM4 Acuerdos quinquenal" sheetId="12" r:id="rId9"/>
    <sheet name="NÚM3 Prórrogas quinquenal" sheetId="9" r:id="rId10"/>
    <sheet name="NÚM5 MC quinquenal" sheetId="15" r:id="rId11"/>
    <sheet name="NÚM6 Recuperación de Fondos" sheetId="17" r:id="rId12"/>
  </sheets>
  <definedNames>
    <definedName name="_xlnm.Print_Area" localSheetId="4">'2 PARTE'!$A$1:$J$29</definedName>
    <definedName name="_xlnm.Print_Area" localSheetId="6">'NÚM1 PI MENSUAL QUINQUENAL'!$A$1:$AE$27</definedName>
    <definedName name="_xlnm.Print_Area" localSheetId="2">'NÚM2 personeria V LP'!$A$1:$F$32</definedName>
    <definedName name="_xlnm.Print_Area" localSheetId="7">'NÚM2 Tipo VF quinquenal'!$B$1:$P$61</definedName>
    <definedName name="_xlnm.Print_Area" localSheetId="9">'NÚM3 Prórrogas quinquenal'!$A$1:$M$32</definedName>
    <definedName name="_xlnm.Print_Area" localSheetId="3">'NÚM3 Status V x provincia'!$A$1:$G$33</definedName>
    <definedName name="_xlnm.Print_Area" localSheetId="8">'NÚM4 Acuerdos quinquenal'!$A$1:$T$22</definedName>
    <definedName name="_xlnm.Print_Area" localSheetId="10">'NÚM5 MC quinquenal'!$A$1:$Y$21</definedName>
    <definedName name="_xlnm.Print_Area" localSheetId="11">'NÚM6 Recuperación de Fondos'!$A$1:$I$23</definedName>
    <definedName name="_xlnm.Print_Area" localSheetId="0">PORTADA!$A$1:$J$28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/>
  <c r="E14" i="1"/>
  <c r="C14" i="1"/>
  <c r="F14" i="2"/>
  <c r="E14" i="2"/>
  <c r="D14" i="2"/>
  <c r="C14" i="2"/>
  <c r="C14" i="3"/>
  <c r="E14" i="3"/>
  <c r="F14" i="3"/>
  <c r="D14" i="3"/>
  <c r="E11" i="6" l="1"/>
  <c r="T8" i="15" l="1"/>
  <c r="E10" i="15"/>
  <c r="E11" i="15"/>
  <c r="E12" i="15"/>
  <c r="E13" i="15"/>
  <c r="E14" i="15"/>
  <c r="E15" i="15"/>
  <c r="E16" i="15"/>
  <c r="E17" i="15"/>
  <c r="E18" i="15"/>
  <c r="E19" i="15"/>
  <c r="E20" i="15"/>
  <c r="E9" i="15"/>
  <c r="I8" i="17" l="1"/>
  <c r="C10" i="17"/>
  <c r="C11" i="17"/>
  <c r="C12" i="17"/>
  <c r="C13" i="17"/>
  <c r="C14" i="17"/>
  <c r="C15" i="17"/>
  <c r="C16" i="17"/>
  <c r="C17" i="17"/>
  <c r="C18" i="17"/>
  <c r="C19" i="17"/>
  <c r="C20" i="17"/>
  <c r="C9" i="17"/>
  <c r="E8" i="15"/>
  <c r="D10" i="15"/>
  <c r="D11" i="15"/>
  <c r="D12" i="15"/>
  <c r="D13" i="15"/>
  <c r="D14" i="15"/>
  <c r="D15" i="15"/>
  <c r="D16" i="15"/>
  <c r="D17" i="15"/>
  <c r="D18" i="15"/>
  <c r="D19" i="15"/>
  <c r="D20" i="15"/>
  <c r="D9" i="15"/>
  <c r="C9" i="15"/>
  <c r="C12" i="15"/>
  <c r="C10" i="15"/>
  <c r="C11" i="15"/>
  <c r="C13" i="15"/>
  <c r="C14" i="15"/>
  <c r="C15" i="15"/>
  <c r="C16" i="15"/>
  <c r="C17" i="15"/>
  <c r="C18" i="15"/>
  <c r="C19" i="15"/>
  <c r="C20" i="15"/>
  <c r="Y8" i="15"/>
  <c r="X8" i="15"/>
  <c r="W8" i="15"/>
  <c r="C9" i="9"/>
  <c r="C10" i="9"/>
  <c r="C11" i="9"/>
  <c r="C12" i="9"/>
  <c r="C13" i="9"/>
  <c r="C14" i="9"/>
  <c r="C15" i="9"/>
  <c r="C16" i="9"/>
  <c r="C17" i="9"/>
  <c r="C18" i="9"/>
  <c r="C19" i="9"/>
  <c r="C8" i="9"/>
  <c r="K7" i="9"/>
  <c r="D10" i="12"/>
  <c r="D11" i="12"/>
  <c r="D12" i="12"/>
  <c r="D13" i="12"/>
  <c r="D14" i="12"/>
  <c r="D15" i="12"/>
  <c r="D16" i="12"/>
  <c r="D17" i="12"/>
  <c r="D18" i="12"/>
  <c r="D19" i="12"/>
  <c r="D20" i="12"/>
  <c r="D9" i="12"/>
  <c r="C10" i="12"/>
  <c r="C11" i="12"/>
  <c r="C12" i="12"/>
  <c r="C13" i="12"/>
  <c r="C14" i="12"/>
  <c r="C15" i="12"/>
  <c r="C16" i="12"/>
  <c r="C17" i="12"/>
  <c r="C18" i="12"/>
  <c r="C19" i="12"/>
  <c r="C20" i="12"/>
  <c r="C9" i="12"/>
  <c r="T8" i="12"/>
  <c r="T21" i="12" s="1"/>
  <c r="S8" i="12"/>
  <c r="S21" i="12" s="1"/>
  <c r="E14" i="8"/>
  <c r="F14" i="8"/>
  <c r="G14" i="8"/>
  <c r="H14" i="8"/>
  <c r="I14" i="8"/>
  <c r="J14" i="8"/>
  <c r="K14" i="8"/>
  <c r="L14" i="8"/>
  <c r="M14" i="8"/>
  <c r="N14" i="8"/>
  <c r="O14" i="8"/>
  <c r="D14" i="8"/>
  <c r="D13" i="8"/>
  <c r="M15" i="8"/>
  <c r="M24" i="8"/>
  <c r="M33" i="8"/>
  <c r="M42" i="8"/>
  <c r="M51" i="8"/>
  <c r="F24" i="8"/>
  <c r="D24" i="8"/>
  <c r="E24" i="8"/>
  <c r="G24" i="8"/>
  <c r="H24" i="8"/>
  <c r="I24" i="8"/>
  <c r="J24" i="8"/>
  <c r="K24" i="8"/>
  <c r="L24" i="8"/>
  <c r="N24" i="8"/>
  <c r="O24" i="8"/>
  <c r="D15" i="8"/>
  <c r="C23" i="8"/>
  <c r="C32" i="8"/>
  <c r="E15" i="8"/>
  <c r="F15" i="8"/>
  <c r="G15" i="8"/>
  <c r="H15" i="8"/>
  <c r="I15" i="8"/>
  <c r="J15" i="8"/>
  <c r="K15" i="8"/>
  <c r="L15" i="8"/>
  <c r="N15" i="8"/>
  <c r="O15" i="8"/>
  <c r="E33" i="8"/>
  <c r="F33" i="8"/>
  <c r="G33" i="8"/>
  <c r="H33" i="8"/>
  <c r="I33" i="8"/>
  <c r="J33" i="8"/>
  <c r="K33" i="8"/>
  <c r="L33" i="8"/>
  <c r="N33" i="8"/>
  <c r="O33" i="8"/>
  <c r="D33" i="8"/>
  <c r="G42" i="8"/>
  <c r="D42" i="8"/>
  <c r="C41" i="8"/>
  <c r="E42" i="8"/>
  <c r="F42" i="8"/>
  <c r="H42" i="8"/>
  <c r="I42" i="8"/>
  <c r="J42" i="8"/>
  <c r="K42" i="8"/>
  <c r="L42" i="8"/>
  <c r="N42" i="8"/>
  <c r="O42" i="8"/>
  <c r="D51" i="8"/>
  <c r="C50" i="8"/>
  <c r="C49" i="8"/>
  <c r="E51" i="8"/>
  <c r="F51" i="8"/>
  <c r="G51" i="8"/>
  <c r="H51" i="8"/>
  <c r="I51" i="8"/>
  <c r="J51" i="8"/>
  <c r="K51" i="8"/>
  <c r="L51" i="8"/>
  <c r="N51" i="8"/>
  <c r="O51" i="8"/>
  <c r="C59" i="8"/>
  <c r="C58" i="8"/>
  <c r="D12" i="6"/>
  <c r="D13" i="6"/>
  <c r="D14" i="6"/>
  <c r="D15" i="6"/>
  <c r="D16" i="6"/>
  <c r="D17" i="6"/>
  <c r="D18" i="6"/>
  <c r="D19" i="6"/>
  <c r="D20" i="6"/>
  <c r="D21" i="6"/>
  <c r="D22" i="6"/>
  <c r="D11" i="6"/>
  <c r="E12" i="6"/>
  <c r="E13" i="6"/>
  <c r="E10" i="6" s="1"/>
  <c r="E14" i="6"/>
  <c r="E15" i="6"/>
  <c r="E16" i="6"/>
  <c r="E17" i="6"/>
  <c r="E18" i="6"/>
  <c r="E19" i="6"/>
  <c r="E20" i="6"/>
  <c r="E21" i="6"/>
  <c r="E22" i="6"/>
  <c r="C11" i="6"/>
  <c r="C12" i="6"/>
  <c r="C13" i="6"/>
  <c r="C14" i="6"/>
  <c r="C15" i="6"/>
  <c r="C16" i="6"/>
  <c r="C17" i="6"/>
  <c r="C18" i="6"/>
  <c r="C19" i="6"/>
  <c r="C20" i="6"/>
  <c r="C21" i="6"/>
  <c r="C22" i="6"/>
  <c r="AC10" i="6"/>
  <c r="AB10" i="6"/>
  <c r="AB23" i="6" s="1"/>
  <c r="AA10" i="6"/>
  <c r="AA23" i="6" s="1"/>
  <c r="L9" i="8"/>
  <c r="Y10" i="6"/>
  <c r="AC23" i="6" l="1"/>
  <c r="Z23" i="6"/>
  <c r="W23" i="6"/>
  <c r="Y21" i="15"/>
  <c r="C8" i="15"/>
  <c r="V21" i="15"/>
  <c r="C8" i="17"/>
  <c r="D8" i="15"/>
  <c r="C14" i="8"/>
  <c r="M6" i="8"/>
  <c r="C10" i="6"/>
  <c r="Q21" i="15" l="1"/>
  <c r="T21" i="15"/>
  <c r="W21" i="15"/>
  <c r="H21" i="17"/>
  <c r="E21" i="17"/>
  <c r="G21" i="17"/>
  <c r="F21" i="17"/>
  <c r="D21" i="17"/>
  <c r="I21" i="17"/>
  <c r="I13" i="8"/>
  <c r="H10" i="6"/>
  <c r="D10" i="6" l="1"/>
  <c r="C40" i="8" l="1"/>
  <c r="C31" i="8"/>
  <c r="C22" i="8"/>
  <c r="G13" i="8"/>
  <c r="E13" i="8"/>
  <c r="F13" i="8"/>
  <c r="H13" i="8"/>
  <c r="J13" i="8"/>
  <c r="K13" i="8"/>
  <c r="L13" i="8"/>
  <c r="M13" i="8"/>
  <c r="N13" i="8"/>
  <c r="O13" i="8"/>
  <c r="D12" i="8"/>
  <c r="L8" i="12"/>
  <c r="L11" i="8"/>
  <c r="C57" i="8"/>
  <c r="Z10" i="6"/>
  <c r="X10" i="6"/>
  <c r="H8" i="17"/>
  <c r="V8" i="15"/>
  <c r="U8" i="15"/>
  <c r="R8" i="12"/>
  <c r="Q8" i="12"/>
  <c r="N8" i="12"/>
  <c r="I7" i="9"/>
  <c r="C13" i="8" l="1"/>
  <c r="C8" i="12"/>
  <c r="D8" i="12"/>
  <c r="M12" i="8"/>
  <c r="F21" i="12" l="1"/>
  <c r="J21" i="12"/>
  <c r="L21" i="12"/>
  <c r="R21" i="12"/>
  <c r="P21" i="12"/>
  <c r="O8" i="12"/>
  <c r="M8" i="12"/>
  <c r="K8" i="12"/>
  <c r="I8" i="12"/>
  <c r="G8" i="12"/>
  <c r="E8" i="12"/>
  <c r="J8" i="12"/>
  <c r="H8" i="12"/>
  <c r="F8" i="12"/>
  <c r="X23" i="6" l="1"/>
  <c r="J7" i="9"/>
  <c r="L12" i="8" l="1"/>
  <c r="W10" i="6" l="1"/>
  <c r="I10" i="6" l="1"/>
  <c r="J10" i="6"/>
  <c r="F12" i="8" l="1"/>
  <c r="E12" i="8" l="1"/>
  <c r="K10" i="6" l="1"/>
  <c r="D8" i="17" l="1"/>
  <c r="E8" i="17"/>
  <c r="F8" i="17"/>
  <c r="G8" i="17"/>
  <c r="L10" i="6" l="1"/>
  <c r="L23" i="6" s="1"/>
  <c r="G12" i="8" l="1"/>
  <c r="P10" i="12" l="1"/>
  <c r="P8" i="12" s="1"/>
  <c r="S8" i="15" l="1"/>
  <c r="R8" i="15"/>
  <c r="Q8" i="15"/>
  <c r="F8" i="15"/>
  <c r="Q7" i="15"/>
  <c r="C25" i="8"/>
  <c r="C56" i="8"/>
  <c r="C55" i="8"/>
  <c r="C54" i="8"/>
  <c r="C53" i="8"/>
  <c r="C52" i="8"/>
  <c r="C48" i="8"/>
  <c r="C43" i="8"/>
  <c r="C39" i="8"/>
  <c r="C47" i="8"/>
  <c r="C46" i="8"/>
  <c r="C45" i="8"/>
  <c r="C44" i="8"/>
  <c r="C38" i="8"/>
  <c r="C37" i="8"/>
  <c r="C36" i="8"/>
  <c r="C35" i="8"/>
  <c r="C34" i="8"/>
  <c r="C30" i="8"/>
  <c r="C29" i="8"/>
  <c r="C28" i="8"/>
  <c r="C27" i="8"/>
  <c r="C26" i="8"/>
  <c r="C21" i="8"/>
  <c r="C20" i="8"/>
  <c r="C19" i="8"/>
  <c r="C18" i="8"/>
  <c r="C17" i="8"/>
  <c r="C16" i="8"/>
  <c r="O12" i="8"/>
  <c r="N12" i="8"/>
  <c r="K12" i="8"/>
  <c r="J12" i="8"/>
  <c r="I12" i="8"/>
  <c r="H12" i="8"/>
  <c r="D11" i="8"/>
  <c r="U10" i="6"/>
  <c r="U23" i="6" s="1"/>
  <c r="V10" i="6"/>
  <c r="C12" i="8" l="1"/>
  <c r="D6" i="8"/>
  <c r="F6" i="8"/>
  <c r="E6" i="8"/>
  <c r="O6" i="8"/>
  <c r="N6" i="8"/>
  <c r="G21" i="12"/>
  <c r="L6" i="8"/>
  <c r="J6" i="8"/>
  <c r="H6" i="8"/>
  <c r="G6" i="8"/>
  <c r="K6" i="8"/>
  <c r="I6" i="8"/>
  <c r="C24" i="8"/>
  <c r="C51" i="8"/>
  <c r="C33" i="8"/>
  <c r="C15" i="8"/>
  <c r="Y23" i="6"/>
  <c r="C42" i="8"/>
  <c r="E21" i="12" l="1"/>
  <c r="Q21" i="12"/>
  <c r="O21" i="12"/>
  <c r="H23" i="6"/>
  <c r="K23" i="6"/>
  <c r="V23" i="6"/>
  <c r="J23" i="6"/>
  <c r="G23" i="6"/>
  <c r="I23" i="6"/>
  <c r="F23" i="6"/>
  <c r="C6" i="8"/>
  <c r="N8" i="15" l="1"/>
  <c r="N21" i="15" s="1"/>
  <c r="H7" i="9" l="1"/>
  <c r="Q10" i="6" l="1"/>
  <c r="Q23" i="6" s="1"/>
  <c r="P10" i="6"/>
  <c r="P23" i="6" s="1"/>
  <c r="N10" i="6"/>
  <c r="N23" i="6" s="1"/>
  <c r="S21" i="15" l="1"/>
  <c r="O7" i="15"/>
  <c r="N7" i="15"/>
  <c r="L7" i="15"/>
  <c r="J7" i="15"/>
  <c r="H7" i="15"/>
  <c r="F7" i="15"/>
  <c r="M7" i="12"/>
  <c r="K7" i="12"/>
  <c r="I7" i="12"/>
  <c r="G7" i="12"/>
  <c r="E7" i="12"/>
  <c r="D7" i="9" l="1"/>
  <c r="E7" i="9"/>
  <c r="F7" i="9"/>
  <c r="G7" i="9"/>
  <c r="I8" i="15"/>
  <c r="F10" i="8" l="1"/>
  <c r="G10" i="8"/>
  <c r="H10" i="8"/>
  <c r="I10" i="8"/>
  <c r="J10" i="8"/>
  <c r="K10" i="8"/>
  <c r="L10" i="8"/>
  <c r="M10" i="8"/>
  <c r="N10" i="8"/>
  <c r="O10" i="8"/>
  <c r="D10" i="8"/>
  <c r="E10" i="8"/>
  <c r="G7" i="7"/>
  <c r="E7" i="7"/>
  <c r="F7" i="7"/>
  <c r="H7" i="7"/>
  <c r="I7" i="7"/>
  <c r="J7" i="7"/>
  <c r="K7" i="7"/>
  <c r="L7" i="7"/>
  <c r="M7" i="7"/>
  <c r="N7" i="7"/>
  <c r="O7" i="7"/>
  <c r="E8" i="7"/>
  <c r="F8" i="7"/>
  <c r="G8" i="7"/>
  <c r="H8" i="7"/>
  <c r="I8" i="7"/>
  <c r="J8" i="7"/>
  <c r="K8" i="7"/>
  <c r="L8" i="7"/>
  <c r="M8" i="7"/>
  <c r="N8" i="7"/>
  <c r="O8" i="7"/>
  <c r="D8" i="7"/>
  <c r="D9" i="7"/>
  <c r="E9" i="7"/>
  <c r="F9" i="7"/>
  <c r="G9" i="7"/>
  <c r="I9" i="7"/>
  <c r="K9" i="7"/>
  <c r="L9" i="7"/>
  <c r="M9" i="7"/>
  <c r="N9" i="7"/>
  <c r="O9" i="7"/>
  <c r="H9" i="7"/>
  <c r="C10" i="8" l="1"/>
  <c r="D7" i="8"/>
  <c r="D35" i="7" l="1"/>
  <c r="E29" i="7"/>
  <c r="F29" i="7"/>
  <c r="G29" i="7"/>
  <c r="H29" i="7"/>
  <c r="I29" i="7"/>
  <c r="J29" i="7"/>
  <c r="K29" i="7"/>
  <c r="L29" i="7"/>
  <c r="M29" i="7"/>
  <c r="N29" i="7"/>
  <c r="O29" i="7"/>
  <c r="D29" i="7"/>
  <c r="E23" i="7"/>
  <c r="F23" i="7"/>
  <c r="G23" i="7"/>
  <c r="H23" i="7"/>
  <c r="I23" i="7"/>
  <c r="J23" i="7"/>
  <c r="K23" i="7"/>
  <c r="L23" i="7"/>
  <c r="M23" i="7"/>
  <c r="N23" i="7"/>
  <c r="O23" i="7"/>
  <c r="D23" i="7"/>
  <c r="E17" i="7"/>
  <c r="F17" i="7"/>
  <c r="G17" i="7"/>
  <c r="H17" i="7"/>
  <c r="I17" i="7"/>
  <c r="J17" i="7"/>
  <c r="K17" i="7"/>
  <c r="L17" i="7"/>
  <c r="M17" i="7"/>
  <c r="N17" i="7"/>
  <c r="O17" i="7"/>
  <c r="D17" i="7"/>
  <c r="E11" i="7"/>
  <c r="F11" i="7"/>
  <c r="G11" i="7"/>
  <c r="H11" i="7"/>
  <c r="I11" i="7"/>
  <c r="K11" i="7"/>
  <c r="L11" i="7"/>
  <c r="M11" i="7"/>
  <c r="N11" i="7"/>
  <c r="O11" i="7"/>
  <c r="D11" i="7"/>
  <c r="I7" i="8"/>
  <c r="C23" i="7" l="1"/>
  <c r="C16" i="7"/>
  <c r="O8" i="15" l="1"/>
  <c r="E11" i="8" l="1"/>
  <c r="E10" i="7"/>
  <c r="C22" i="7" l="1"/>
  <c r="C28" i="7"/>
  <c r="D10" i="7"/>
  <c r="D7" i="7"/>
  <c r="D6" i="7"/>
  <c r="C33" i="7" l="1"/>
  <c r="C34" i="7"/>
  <c r="C36" i="7"/>
  <c r="C37" i="7"/>
  <c r="F11" i="8"/>
  <c r="G11" i="8"/>
  <c r="H11" i="8"/>
  <c r="I11" i="8"/>
  <c r="J11" i="8"/>
  <c r="K11" i="8"/>
  <c r="M11" i="8"/>
  <c r="N11" i="8"/>
  <c r="O11" i="8"/>
  <c r="F10" i="7"/>
  <c r="G10" i="7"/>
  <c r="H10" i="7"/>
  <c r="I10" i="7"/>
  <c r="J10" i="7"/>
  <c r="K10" i="7"/>
  <c r="L10" i="7"/>
  <c r="M10" i="7"/>
  <c r="N10" i="7"/>
  <c r="O10" i="7"/>
  <c r="C39" i="7"/>
  <c r="L12" i="12"/>
  <c r="L11" i="12"/>
  <c r="C11" i="8" l="1"/>
  <c r="M8" i="15"/>
  <c r="L8" i="15"/>
  <c r="O10" i="6"/>
  <c r="O23" i="6" s="1"/>
  <c r="H21" i="12" l="1"/>
  <c r="L21" i="15"/>
  <c r="P8" i="15"/>
  <c r="K8" i="15"/>
  <c r="J8" i="15"/>
  <c r="J21" i="15" s="1"/>
  <c r="H8" i="15"/>
  <c r="G8" i="15"/>
  <c r="F21" i="15"/>
  <c r="H21" i="15" l="1"/>
  <c r="K21" i="15"/>
  <c r="G21" i="15" l="1"/>
  <c r="P21" i="15"/>
  <c r="I21" i="15"/>
  <c r="M21" i="15"/>
  <c r="N21" i="12"/>
  <c r="N9" i="8"/>
  <c r="M9" i="8"/>
  <c r="K9" i="8"/>
  <c r="J9" i="8"/>
  <c r="I9" i="8"/>
  <c r="H9" i="8"/>
  <c r="G9" i="8"/>
  <c r="F9" i="8"/>
  <c r="E9" i="8"/>
  <c r="D9" i="8"/>
  <c r="O8" i="8"/>
  <c r="N8" i="8"/>
  <c r="M8" i="8"/>
  <c r="L8" i="8"/>
  <c r="K8" i="8"/>
  <c r="J8" i="8"/>
  <c r="I8" i="8"/>
  <c r="H8" i="8"/>
  <c r="G8" i="8"/>
  <c r="F8" i="8"/>
  <c r="E8" i="8"/>
  <c r="D8" i="8"/>
  <c r="O7" i="8"/>
  <c r="N7" i="8"/>
  <c r="M7" i="8"/>
  <c r="L7" i="8"/>
  <c r="K7" i="8"/>
  <c r="J7" i="8"/>
  <c r="H7" i="8"/>
  <c r="G7" i="8"/>
  <c r="F7" i="8"/>
  <c r="E7" i="8"/>
  <c r="C40" i="7"/>
  <c r="C38" i="7"/>
  <c r="O35" i="7"/>
  <c r="N35" i="7"/>
  <c r="M35" i="7"/>
  <c r="L35" i="7"/>
  <c r="K35" i="7"/>
  <c r="J35" i="7"/>
  <c r="I35" i="7"/>
  <c r="H35" i="7"/>
  <c r="G35" i="7"/>
  <c r="G5" i="7" s="1"/>
  <c r="F35" i="7"/>
  <c r="E35" i="7"/>
  <c r="C32" i="7"/>
  <c r="C31" i="7"/>
  <c r="C30" i="7"/>
  <c r="C27" i="7"/>
  <c r="C26" i="7"/>
  <c r="C25" i="7"/>
  <c r="C24" i="7"/>
  <c r="C21" i="7"/>
  <c r="C20" i="7"/>
  <c r="C19" i="7"/>
  <c r="C18" i="7"/>
  <c r="C14" i="7"/>
  <c r="C13" i="7"/>
  <c r="C12" i="7"/>
  <c r="C7" i="7"/>
  <c r="C6" i="7"/>
  <c r="T10" i="6"/>
  <c r="T23" i="6" s="1"/>
  <c r="S10" i="6"/>
  <c r="S23" i="6" s="1"/>
  <c r="R10" i="6"/>
  <c r="R23" i="6" s="1"/>
  <c r="M10" i="6"/>
  <c r="M23" i="6" s="1"/>
  <c r="C7" i="8" l="1"/>
  <c r="C8" i="8"/>
  <c r="C9" i="8"/>
  <c r="C7" i="9"/>
  <c r="C35" i="7"/>
  <c r="C29" i="7"/>
  <c r="C17" i="7"/>
  <c r="D5" i="7"/>
  <c r="E5" i="7"/>
  <c r="I5" i="7"/>
  <c r="C8" i="7"/>
  <c r="H5" i="7"/>
  <c r="F5" i="7"/>
  <c r="N5" i="7"/>
  <c r="I21" i="12"/>
  <c r="O5" i="7"/>
  <c r="M5" i="7"/>
  <c r="M21" i="12" l="1"/>
  <c r="K21" i="12"/>
  <c r="L5" i="7"/>
  <c r="J15" i="7" l="1"/>
  <c r="J9" i="7" s="1"/>
  <c r="K5" i="7"/>
  <c r="C9" i="7" l="1"/>
  <c r="J11" i="7"/>
  <c r="J5" i="7" s="1"/>
  <c r="C10" i="7"/>
  <c r="C15" i="7"/>
  <c r="C11" i="7" s="1"/>
  <c r="C5" i="7" s="1"/>
</calcChain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<sst xmlns="http://schemas.openxmlformats.org/spreadsheetml/2006/main" count="376" uniqueCount="109">
  <si>
    <t>Total</t>
  </si>
  <si>
    <t>- Cantidad nula o cero.</t>
  </si>
  <si>
    <t>-</t>
  </si>
  <si>
    <t>Ampliación</t>
  </si>
  <si>
    <t>Investigación</t>
  </si>
  <si>
    <t>Complementación</t>
  </si>
  <si>
    <t>Corrección</t>
  </si>
  <si>
    <t>Saneamiento</t>
  </si>
  <si>
    <t>Prórroga</t>
  </si>
  <si>
    <t xml:space="preserve"> Primer ingreso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</si>
  <si>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</si>
  <si>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</si>
  <si>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</si>
  <si>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</si>
  <si>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</si>
  <si>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</si>
  <si>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</si>
  <si>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</si>
  <si>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</si>
  <si>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</si>
  <si>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</si>
  <si>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</si>
  <si>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Tipo de expediente y año</t>
  </si>
  <si>
    <t>Ene.</t>
  </si>
  <si>
    <t>Feb.</t>
  </si>
  <si>
    <t>Mar.</t>
  </si>
  <si>
    <t>Abr.</t>
  </si>
  <si>
    <t>May.</t>
  </si>
  <si>
    <t>Jun.</t>
  </si>
  <si>
    <t>Jul.</t>
  </si>
  <si>
    <t>Ago.</t>
  </si>
  <si>
    <t>Sep.</t>
  </si>
  <si>
    <t>Oct.</t>
  </si>
  <si>
    <t>Nov.</t>
  </si>
  <si>
    <t>Dic.</t>
  </si>
  <si>
    <t xml:space="preserve"> Total</t>
  </si>
  <si>
    <t>Complementación /corrección</t>
  </si>
  <si>
    <t xml:space="preserve">Ene. </t>
  </si>
  <si>
    <t xml:space="preserve">     Enero</t>
  </si>
  <si>
    <t xml:space="preserve">     Febrero</t>
  </si>
  <si>
    <t xml:space="preserve">     Marzo</t>
  </si>
  <si>
    <t xml:space="preserve">     Abril</t>
  </si>
  <si>
    <t xml:space="preserve">     Mayo</t>
  </si>
  <si>
    <t xml:space="preserve">     Junio</t>
  </si>
  <si>
    <t xml:space="preserve">     Julio</t>
  </si>
  <si>
    <t xml:space="preserve">     Agosto</t>
  </si>
  <si>
    <t xml:space="preserve">     Septiembre</t>
  </si>
  <si>
    <t xml:space="preserve">     Octubre</t>
  </si>
  <si>
    <t xml:space="preserve">     Noviembre</t>
  </si>
  <si>
    <t xml:space="preserve">     Diciembre</t>
  </si>
  <si>
    <t>CUADRO N.°5  INGRESO DE EXPEDIENTES A LA FISCALÍA GENERAL DE CUENTAS , POR MES, SEGÚN TIPO: AÑOS 2019  A 2023</t>
  </si>
  <si>
    <t>MES</t>
  </si>
  <si>
    <t>MESES</t>
  </si>
  <si>
    <t>TOTAL</t>
  </si>
  <si>
    <t>AÑOS</t>
  </si>
  <si>
    <t xml:space="preserve">Monto de la lesión                          </t>
  </si>
  <si>
    <t xml:space="preserve">Monto de la lesión                       </t>
  </si>
  <si>
    <t xml:space="preserve">Monto de la lesión                         </t>
  </si>
  <si>
    <t>Monto de la lesión</t>
  </si>
  <si>
    <t xml:space="preserve">Monto de la lesión </t>
  </si>
  <si>
    <r>
      <t>Fuente: Centro de Estadísti</t>
    </r>
    <r>
      <rPr>
        <sz val="8"/>
        <color rgb="FF000000"/>
        <rFont val="Calibri"/>
        <family val="2"/>
        <scheme val="minor"/>
      </rPr>
      <t>cas, Secretaría de Investigación de Afectación Patrimonial, Fiscalía General de Cuentas.</t>
    </r>
  </si>
  <si>
    <t>Natural</t>
  </si>
  <si>
    <t>Jurídica</t>
  </si>
  <si>
    <t>Provincia</t>
  </si>
  <si>
    <t>TOTALES</t>
  </si>
  <si>
    <t>STATUS</t>
  </si>
  <si>
    <t>Monto recuperado</t>
  </si>
  <si>
    <t>Acuerdos</t>
  </si>
  <si>
    <t xml:space="preserve">Monto de la lesión                                         </t>
  </si>
  <si>
    <t>Medidas cautelares</t>
  </si>
  <si>
    <t>Adición Medida cautelar</t>
  </si>
  <si>
    <t xml:space="preserve">       TOTALES</t>
  </si>
  <si>
    <t>Relacionados</t>
  </si>
  <si>
    <t>Porcentajes anuales de acuerdos y montos recuperados respectivamente</t>
  </si>
  <si>
    <t>Porentajes anuales de medidas cautelares y monto repstactivamente</t>
  </si>
  <si>
    <r>
      <t>Fuente: Centro de Estadísti</t>
    </r>
    <r>
      <rPr>
        <sz val="7"/>
        <color rgb="FF000000"/>
        <rFont val="Calibri"/>
        <family val="2"/>
        <scheme val="minor"/>
      </rPr>
      <t>cas, Secretaría de Investigación de Afectación Patrimonial, Fiscalía General de Cuentas.</t>
    </r>
  </si>
  <si>
    <t xml:space="preserve">Porcentajes por año de expedientes, relacionados y lesión respectivamente </t>
  </si>
  <si>
    <r>
      <t>Fuente: Centro de Estadísti</t>
    </r>
    <r>
      <rPr>
        <sz val="6"/>
        <color rgb="FF000000"/>
        <rFont val="Calibri"/>
        <family val="2"/>
        <scheme val="minor"/>
      </rPr>
      <t>cas, Secretaría de Investigación de Afectación Patrimonial, Fiscalía General de Cuentas.</t>
    </r>
  </si>
  <si>
    <t>Minigráfica</t>
  </si>
  <si>
    <t>Porcentajes anuales de lo recuperado</t>
  </si>
  <si>
    <t>Monto 
recuperado</t>
  </si>
  <si>
    <t>Llamados a Juicio</t>
  </si>
  <si>
    <t>Personas Vinculadas</t>
  </si>
  <si>
    <t>Vista Fiscal Patrimonial Emitida</t>
  </si>
  <si>
    <t>Cese  del Procedimiento</t>
  </si>
  <si>
    <t>Cierre y Archivo de Investigación</t>
  </si>
  <si>
    <t>Monto de la Posible Lesión Patrimonial</t>
  </si>
  <si>
    <t>Primer Ingreso</t>
  </si>
  <si>
    <t xml:space="preserve"> Primer Ingreso</t>
  </si>
  <si>
    <t>Vista Fiscal Emitida</t>
  </si>
  <si>
    <t>Monto Posible  Lesión Patrimonial</t>
  </si>
  <si>
    <t xml:space="preserve">Personas Vinculadas </t>
  </si>
  <si>
    <t>Condición de vinculados por Vista Fiscal Patrimonial</t>
  </si>
  <si>
    <t>ESTADÍSTICAS
ÁREA OPERATIVA  
MARZO 2026</t>
  </si>
  <si>
    <r>
      <rPr>
        <b/>
        <sz val="11"/>
        <color theme="1"/>
        <rFont val="Calibri"/>
        <family val="2"/>
        <scheme val="minor"/>
      </rPr>
      <t xml:space="preserve">CUADRO N°1. </t>
    </r>
    <r>
      <rPr>
        <sz val="11"/>
        <color theme="1"/>
        <rFont val="Calibri"/>
        <family val="2"/>
        <scheme val="minor"/>
      </rPr>
      <t>FISCALÍA GENERAL DE CUENTAS. VISTA FISCAL EMITIDA POR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PROVINCIA DE LA ENTIDAD AFECTADA, MONTO POSIBLE LESIÓN PATRIMONIAL Y PERSONAS VINCULADAS. 
MARZO 2026</t>
    </r>
  </si>
  <si>
    <t>CUADRO N°2. FISCALÍA GENERAL DE CUENTAS.
VISTA FISCAL EMITIDA POR PROVINCIA, MONTO DE POSIBLE LESIÓN PATRIMONIAL Y CLASIFICACIÓN DE PERSONAS VINCULADAS.
MARZO 2026</t>
  </si>
  <si>
    <r>
      <rPr>
        <b/>
        <sz val="11"/>
        <color theme="1"/>
        <rFont val="Calibri"/>
        <family val="2"/>
        <scheme val="minor"/>
      </rPr>
      <t>CUADRO N°3.</t>
    </r>
    <r>
      <rPr>
        <sz val="11"/>
        <color theme="1"/>
        <rFont val="Calibri"/>
        <family val="2"/>
        <scheme val="minor"/>
      </rPr>
      <t xml:space="preserve">  FISCALÍA GENERAL DE CUENTAS. CONDICIÓN DE VINCULADOS POR PROVINCIA EN LAS VISTAS FISCALES PATRIMONIALES EMITIDAS
MARZO 2026</t>
    </r>
  </si>
  <si>
    <t>INFORMACIÓN HISTÓRICA
MENSUAL - MARZO (AÑOS 2019 - 2026)</t>
  </si>
  <si>
    <r>
      <t xml:space="preserve">CUADRO N°4. </t>
    </r>
    <r>
      <rPr>
        <sz val="11"/>
        <color theme="1"/>
        <rFont val="Calibri"/>
        <family val="2"/>
        <scheme val="minor"/>
      </rPr>
      <t>PRIMER INGRESO DE EXPEDIENTE, RELACIONADOS Y MONTO DE POSIBLE  LESIÓN PATRIMONIAL EN LA FISCALÍA GENERAL DE CUENTAS
MENSUAL - MARZO (AÑOS 2022 - 2026)</t>
    </r>
  </si>
  <si>
    <r>
      <t xml:space="preserve">CUADRO N°5.  </t>
    </r>
    <r>
      <rPr>
        <sz val="11"/>
        <color theme="1"/>
        <rFont val="Calibri"/>
        <family val="2"/>
        <scheme val="minor"/>
      </rPr>
      <t>TIPO DE VISTAS FISCALES EMITIDAS EN LA FISCALÍA GENERAL DE CUENTAS
MENSUAL - MARZO (AÑOS 2019 - 2026)</t>
    </r>
  </si>
  <si>
    <r>
      <t xml:space="preserve">CUADRO N°7. </t>
    </r>
    <r>
      <rPr>
        <sz val="10"/>
        <color theme="1"/>
        <rFont val="Calibri"/>
        <family val="2"/>
        <scheme val="minor"/>
      </rPr>
      <t>ACUERDOS  DE PAGO SUSCRITOS Y MONTO RECUPERADO EN LA FISCALÍA GENERAL DE CUENTAS
MENSUAL -MARZO (AÑOS 2019 - 2026)</t>
    </r>
  </si>
  <si>
    <r>
      <t xml:space="preserve">CUADRO N6 </t>
    </r>
    <r>
      <rPr>
        <sz val="10"/>
        <color theme="1"/>
        <rFont val="Calibri"/>
        <family val="2"/>
        <scheme val="minor"/>
      </rPr>
      <t>PRÓRROGAS SOLICITADAS EN LA FISCALÍA GENERAL DE CUENTAS
MENSUAL - MARZO (AÑOS 2019 - 2026)</t>
    </r>
  </si>
  <si>
    <r>
      <t xml:space="preserve">CUADRO N°8. </t>
    </r>
    <r>
      <rPr>
        <sz val="11"/>
        <color theme="1"/>
        <rFont val="Calibri"/>
        <family val="2"/>
        <scheme val="minor"/>
      </rPr>
      <t>SOLICITUDES DE MEDIDAS CAUTELARES, ADICIONES Y MONTO A CAUTELAR  EN LA FISCALÍA GENERAL DE CUENTAS
 MENSUAL - MARZO (AÑOS 2019 - 2026)</t>
    </r>
  </si>
  <si>
    <r>
      <t xml:space="preserve">CUADRO N°9. </t>
    </r>
    <r>
      <rPr>
        <sz val="10"/>
        <color theme="1"/>
        <rFont val="Calibri"/>
        <family val="2"/>
        <scheme val="minor"/>
      </rPr>
      <t>RECUPERACIÓN DE FONDOS PÚBLICOS - DGI</t>
    </r>
    <r>
      <rPr>
        <b/>
        <sz val="10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EN LA FISCALÍA GENERAL DE CUENTAS
MENSUAL - MARZO (AÑOS 2021 - 2026)</t>
    </r>
  </si>
  <si>
    <t>Chiriquí</t>
  </si>
  <si>
    <t>Coclé</t>
  </si>
  <si>
    <t>Herrera</t>
  </si>
  <si>
    <t>Panamá</t>
  </si>
  <si>
    <t>Panamá Oeste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</si>
</sst>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B/.&quot;#,##0.00;[Red]\-&quot;B/.&quot;#,##0.00"/>
    <numFmt numFmtId="41" formatCode="_-* #,##0_-;\-* #,##0_-;_-* &quot;-&quot;_-;_-@_-"/>
    <numFmt numFmtId="44" formatCode="_-&quot;B/.&quot;* #,##0.00_-;\-&quot;B/.&quot;* #,##0.00_-;_-&quot;B/.&quot;* &quot;-&quot;??_-;_-@_-"/>
    <numFmt numFmtId="43" formatCode="_-* #,##0.00_-;\-* #,##0.00_-;_-* &quot;-&quot;??_-;_-@_-"/>
    <numFmt numFmtId="164" formatCode="_-* #,##0.00_-;\-* #,##0.00_-;_-* &quot;-&quot;_-;_-@_-"/>
    <numFmt numFmtId="165" formatCode="_-[$B/.-180A]* #,##0.00_-;\-[$B/.-180A]* #,##0.00_-;_-[$B/.-180A]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0000F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5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FB43C"/>
        <bgColor indexed="64"/>
      </patternFill>
    </fill>
    <fill>
      <patternFill patternType="solid">
        <fgColor rgb="FF48040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3">
    <xf numFmtId="0" fontId="0" fillId="0" borderId="0" xfId="0"/>
    <xf numFmtId="0" fontId="3" fillId="0" borderId="0" xfId="0" applyFont="1"/>
    <xf numFmtId="0" fontId="0" fillId="0" borderId="0" xfId="0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center" vertical="center" wrapText="1"/>
    </xf>
    <xf numFmtId="41" fontId="0" fillId="0" borderId="0" xfId="0" applyNumberFormat="1"/>
    <xf numFmtId="0" fontId="0" fillId="2" borderId="0" xfId="0" applyFill="1"/>
    <xf numFmtId="41" fontId="4" fillId="0" borderId="2" xfId="0" applyNumberFormat="1" applyFont="1" applyBorder="1" applyAlignment="1">
      <alignment horizontal="right"/>
    </xf>
    <xf numFmtId="41" fontId="6" fillId="0" borderId="2" xfId="0" applyNumberFormat="1" applyFont="1" applyBorder="1" applyAlignment="1">
      <alignment horizontal="right"/>
    </xf>
    <xf numFmtId="41" fontId="6" fillId="0" borderId="3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41" fontId="6" fillId="0" borderId="8" xfId="0" applyNumberFormat="1" applyFont="1" applyBorder="1" applyAlignment="1">
      <alignment horizontal="right"/>
    </xf>
    <xf numFmtId="0" fontId="4" fillId="0" borderId="0" xfId="0" applyFont="1" applyAlignment="1">
      <alignment horizontal="center" wrapText="1"/>
    </xf>
    <xf numFmtId="43" fontId="0" fillId="0" borderId="0" xfId="0" applyNumberFormat="1"/>
    <xf numFmtId="0" fontId="0" fillId="3" borderId="0" xfId="0" applyFill="1"/>
    <xf numFmtId="0" fontId="12" fillId="3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0" fillId="4" borderId="0" xfId="0" applyFill="1"/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 wrapText="1"/>
    </xf>
    <xf numFmtId="8" fontId="14" fillId="0" borderId="0" xfId="0" applyNumberFormat="1" applyFont="1" applyAlignment="1">
      <alignment vertical="center" wrapText="1"/>
    </xf>
    <xf numFmtId="0" fontId="6" fillId="0" borderId="0" xfId="0" applyFont="1" applyAlignment="1">
      <alignment horizontal="left"/>
    </xf>
    <xf numFmtId="41" fontId="6" fillId="0" borderId="0" xfId="0" applyNumberFormat="1" applyFont="1" applyAlignment="1">
      <alignment horizontal="right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right" vertical="center"/>
    </xf>
    <xf numFmtId="9" fontId="0" fillId="0" borderId="0" xfId="2" applyFont="1"/>
    <xf numFmtId="0" fontId="2" fillId="0" borderId="0" xfId="0" applyFont="1"/>
    <xf numFmtId="9" fontId="0" fillId="0" borderId="0" xfId="2" applyFont="1" applyFill="1"/>
    <xf numFmtId="164" fontId="0" fillId="0" borderId="0" xfId="0" applyNumberFormat="1"/>
    <xf numFmtId="0" fontId="2" fillId="0" borderId="12" xfId="0" applyFont="1" applyBorder="1" applyAlignment="1">
      <alignment horizontal="center" vertical="center"/>
    </xf>
    <xf numFmtId="0" fontId="7" fillId="0" borderId="10" xfId="0" applyFont="1" applyBorder="1"/>
    <xf numFmtId="0" fontId="7" fillId="0" borderId="12" xfId="0" applyFont="1" applyBorder="1"/>
    <xf numFmtId="41" fontId="4" fillId="0" borderId="0" xfId="0" applyNumberFormat="1" applyFont="1" applyAlignment="1">
      <alignment horizontal="right"/>
    </xf>
    <xf numFmtId="41" fontId="4" fillId="0" borderId="3" xfId="0" applyNumberFormat="1" applyFont="1" applyBorder="1" applyAlignment="1">
      <alignment horizontal="right"/>
    </xf>
    <xf numFmtId="41" fontId="6" fillId="0" borderId="9" xfId="0" applyNumberFormat="1" applyFont="1" applyBorder="1" applyAlignment="1">
      <alignment horizontal="right"/>
    </xf>
    <xf numFmtId="41" fontId="6" fillId="0" borderId="11" xfId="0" applyNumberFormat="1" applyFont="1" applyBorder="1" applyAlignment="1">
      <alignment horizontal="right"/>
    </xf>
    <xf numFmtId="0" fontId="4" fillId="0" borderId="12" xfId="0" applyFont="1" applyBorder="1"/>
    <xf numFmtId="41" fontId="4" fillId="0" borderId="12" xfId="0" applyNumberFormat="1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41" fontId="4" fillId="0" borderId="20" xfId="0" applyNumberFormat="1" applyFont="1" applyBorder="1" applyAlignment="1">
      <alignment horizontal="right"/>
    </xf>
    <xf numFmtId="0" fontId="4" fillId="0" borderId="7" xfId="0" applyFont="1" applyBorder="1"/>
    <xf numFmtId="41" fontId="4" fillId="0" borderId="8" xfId="0" applyNumberFormat="1" applyFont="1" applyBorder="1" applyAlignment="1">
      <alignment horizontal="right"/>
    </xf>
    <xf numFmtId="41" fontId="4" fillId="0" borderId="17" xfId="0" applyNumberFormat="1" applyFont="1" applyBorder="1" applyAlignment="1">
      <alignment horizontal="right"/>
    </xf>
    <xf numFmtId="41" fontId="4" fillId="0" borderId="21" xfId="0" applyNumberFormat="1" applyFont="1" applyBorder="1" applyAlignment="1">
      <alignment horizontal="right"/>
    </xf>
    <xf numFmtId="41" fontId="4" fillId="0" borderId="9" xfId="0" applyNumberFormat="1" applyFont="1" applyBorder="1" applyAlignment="1">
      <alignment horizontal="right"/>
    </xf>
    <xf numFmtId="41" fontId="4" fillId="0" borderId="11" xfId="0" applyNumberFormat="1" applyFont="1" applyBorder="1" applyAlignment="1">
      <alignment horizontal="right"/>
    </xf>
    <xf numFmtId="41" fontId="4" fillId="0" borderId="9" xfId="0" applyNumberFormat="1" applyFont="1" applyBorder="1" applyAlignment="1">
      <alignment horizontal="right" vertical="center"/>
    </xf>
    <xf numFmtId="41" fontId="4" fillId="0" borderId="11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 wrapText="1"/>
    </xf>
    <xf numFmtId="0" fontId="2" fillId="0" borderId="2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/>
    </xf>
    <xf numFmtId="1" fontId="2" fillId="0" borderId="22" xfId="0" applyNumberFormat="1" applyFont="1" applyBorder="1" applyAlignment="1">
      <alignment horizontal="center" vertical="center"/>
    </xf>
    <xf numFmtId="1" fontId="4" fillId="0" borderId="22" xfId="0" applyNumberFormat="1" applyFont="1" applyBorder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/>
    </xf>
    <xf numFmtId="1" fontId="4" fillId="0" borderId="24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25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>
      <alignment horizontal="center" vertical="center"/>
    </xf>
    <xf numFmtId="9" fontId="4" fillId="6" borderId="0" xfId="2" applyFont="1" applyFill="1" applyBorder="1" applyAlignment="1">
      <alignment horizontal="center" vertical="center"/>
    </xf>
    <xf numFmtId="9" fontId="4" fillId="0" borderId="0" xfId="2" applyFont="1" applyBorder="1" applyAlignment="1">
      <alignment horizontal="center" vertical="center"/>
    </xf>
    <xf numFmtId="9" fontId="4" fillId="7" borderId="0" xfId="2" applyFont="1" applyFill="1" applyBorder="1" applyAlignment="1">
      <alignment horizontal="center" vertical="center"/>
    </xf>
    <xf numFmtId="0" fontId="7" fillId="7" borderId="12" xfId="0" applyFont="1" applyFill="1" applyBorder="1"/>
    <xf numFmtId="41" fontId="4" fillId="7" borderId="21" xfId="0" applyNumberFormat="1" applyFont="1" applyFill="1" applyBorder="1" applyAlignment="1">
      <alignment horizontal="right"/>
    </xf>
    <xf numFmtId="41" fontId="4" fillId="7" borderId="0" xfId="0" applyNumberFormat="1" applyFont="1" applyFill="1" applyAlignment="1">
      <alignment horizontal="right"/>
    </xf>
    <xf numFmtId="41" fontId="4" fillId="7" borderId="11" xfId="0" applyNumberFormat="1" applyFont="1" applyFill="1" applyBorder="1" applyAlignment="1">
      <alignment horizontal="right"/>
    </xf>
    <xf numFmtId="41" fontId="6" fillId="7" borderId="0" xfId="0" applyNumberFormat="1" applyFont="1" applyFill="1" applyAlignment="1">
      <alignment horizontal="right"/>
    </xf>
    <xf numFmtId="41" fontId="4" fillId="7" borderId="11" xfId="0" applyNumberFormat="1" applyFont="1" applyFill="1" applyBorder="1" applyAlignment="1">
      <alignment horizontal="right" vertical="center"/>
    </xf>
    <xf numFmtId="41" fontId="6" fillId="7" borderId="11" xfId="0" applyNumberFormat="1" applyFont="1" applyFill="1" applyBorder="1" applyAlignment="1">
      <alignment horizontal="right"/>
    </xf>
    <xf numFmtId="0" fontId="0" fillId="7" borderId="0" xfId="0" applyFill="1"/>
    <xf numFmtId="0" fontId="4" fillId="7" borderId="1" xfId="0" applyFont="1" applyFill="1" applyBorder="1" applyAlignment="1">
      <alignment horizontal="left"/>
    </xf>
    <xf numFmtId="41" fontId="4" fillId="7" borderId="2" xfId="0" applyNumberFormat="1" applyFont="1" applyFill="1" applyBorder="1" applyAlignment="1">
      <alignment horizontal="right"/>
    </xf>
    <xf numFmtId="41" fontId="4" fillId="7" borderId="3" xfId="0" applyNumberFormat="1" applyFont="1" applyFill="1" applyBorder="1" applyAlignment="1">
      <alignment horizontal="right"/>
    </xf>
    <xf numFmtId="0" fontId="2" fillId="0" borderId="18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center" vertical="center"/>
    </xf>
    <xf numFmtId="1" fontId="9" fillId="0" borderId="24" xfId="0" applyNumberFormat="1" applyFont="1" applyBorder="1" applyAlignment="1">
      <alignment horizontal="center" vertical="center"/>
    </xf>
    <xf numFmtId="1" fontId="11" fillId="0" borderId="24" xfId="0" applyNumberFormat="1" applyFont="1" applyBorder="1" applyAlignment="1">
      <alignment horizontal="center" vertical="center"/>
    </xf>
    <xf numFmtId="1" fontId="9" fillId="0" borderId="12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41" fontId="4" fillId="0" borderId="14" xfId="0" applyNumberFormat="1" applyFont="1" applyBorder="1" applyAlignment="1">
      <alignment horizontal="right"/>
    </xf>
    <xf numFmtId="41" fontId="6" fillId="0" borderId="14" xfId="0" applyNumberFormat="1" applyFont="1" applyBorder="1" applyAlignment="1">
      <alignment horizontal="right"/>
    </xf>
    <xf numFmtId="41" fontId="4" fillId="0" borderId="16" xfId="0" applyNumberFormat="1" applyFont="1" applyBorder="1" applyAlignment="1">
      <alignment horizontal="right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9" fontId="0" fillId="5" borderId="0" xfId="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44" fontId="4" fillId="0" borderId="27" xfId="3" applyFont="1" applyFill="1" applyBorder="1"/>
    <xf numFmtId="44" fontId="4" fillId="0" borderId="26" xfId="3" applyFont="1" applyBorder="1"/>
    <xf numFmtId="44" fontId="6" fillId="0" borderId="26" xfId="3" applyFont="1" applyBorder="1"/>
    <xf numFmtId="44" fontId="6" fillId="0" borderId="28" xfId="3" applyFont="1" applyBorder="1"/>
    <xf numFmtId="44" fontId="4" fillId="0" borderId="12" xfId="3" applyFont="1" applyFill="1" applyBorder="1"/>
    <xf numFmtId="44" fontId="9" fillId="0" borderId="12" xfId="3" applyFont="1" applyFill="1" applyBorder="1"/>
    <xf numFmtId="44" fontId="11" fillId="0" borderId="0" xfId="3" applyFont="1" applyFill="1" applyBorder="1"/>
    <xf numFmtId="44" fontId="9" fillId="0" borderId="27" xfId="3" applyFont="1" applyFill="1" applyBorder="1"/>
    <xf numFmtId="44" fontId="11" fillId="0" borderId="26" xfId="3" applyFont="1" applyFill="1" applyBorder="1"/>
    <xf numFmtId="44" fontId="11" fillId="0" borderId="28" xfId="3" applyFont="1" applyFill="1" applyBorder="1"/>
    <xf numFmtId="44" fontId="9" fillId="0" borderId="26" xfId="3" applyFont="1" applyFill="1" applyBorder="1"/>
    <xf numFmtId="0" fontId="10" fillId="0" borderId="2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1" fontId="9" fillId="0" borderId="12" xfId="1" applyNumberFormat="1" applyFont="1" applyFill="1" applyBorder="1" applyAlignment="1">
      <alignment horizontal="center" vertical="center"/>
    </xf>
    <xf numFmtId="1" fontId="11" fillId="0" borderId="0" xfId="1" applyNumberFormat="1" applyFont="1" applyFill="1" applyBorder="1" applyAlignment="1">
      <alignment horizontal="center" vertical="center"/>
    </xf>
    <xf numFmtId="44" fontId="6" fillId="0" borderId="0" xfId="3" applyFont="1" applyFill="1" applyBorder="1"/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8" fillId="0" borderId="0" xfId="0" applyFont="1" applyAlignment="1">
      <alignment wrapText="1"/>
    </xf>
    <xf numFmtId="165" fontId="11" fillId="0" borderId="0" xfId="3" applyNumberFormat="1" applyFont="1" applyFill="1" applyBorder="1"/>
    <xf numFmtId="0" fontId="2" fillId="0" borderId="0" xfId="0" applyFont="1" applyAlignment="1">
      <alignment horizontal="center" vertical="center"/>
    </xf>
    <xf numFmtId="41" fontId="2" fillId="0" borderId="16" xfId="0" applyNumberFormat="1" applyFont="1" applyBorder="1" applyAlignment="1">
      <alignment horizontal="left" vertical="center"/>
    </xf>
    <xf numFmtId="41" fontId="0" fillId="0" borderId="14" xfId="0" applyNumberFormat="1" applyBorder="1" applyAlignment="1">
      <alignment horizontal="left" vertical="center"/>
    </xf>
    <xf numFmtId="0" fontId="9" fillId="0" borderId="18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29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44" fontId="6" fillId="0" borderId="13" xfId="3" applyFont="1" applyFill="1" applyBorder="1"/>
    <xf numFmtId="44" fontId="6" fillId="0" borderId="26" xfId="3" applyFont="1" applyFill="1" applyBorder="1"/>
    <xf numFmtId="0" fontId="10" fillId="0" borderId="28" xfId="0" applyFont="1" applyBorder="1" applyAlignment="1">
      <alignment horizontal="center" vertical="center" wrapText="1"/>
    </xf>
    <xf numFmtId="44" fontId="9" fillId="0" borderId="16" xfId="3" applyFont="1" applyFill="1" applyBorder="1"/>
    <xf numFmtId="44" fontId="9" fillId="0" borderId="14" xfId="3" applyFont="1" applyFill="1" applyBorder="1"/>
    <xf numFmtId="0" fontId="11" fillId="0" borderId="14" xfId="0" applyFont="1" applyBorder="1"/>
    <xf numFmtId="0" fontId="11" fillId="0" borderId="15" xfId="0" applyFont="1" applyBorder="1"/>
    <xf numFmtId="0" fontId="9" fillId="0" borderId="16" xfId="0" applyFont="1" applyBorder="1" applyAlignment="1">
      <alignment horizontal="center"/>
    </xf>
    <xf numFmtId="49" fontId="10" fillId="0" borderId="27" xfId="0" applyNumberFormat="1" applyFont="1" applyBorder="1" applyAlignment="1">
      <alignment horizontal="center" vertical="center" wrapText="1"/>
    </xf>
    <xf numFmtId="165" fontId="11" fillId="0" borderId="26" xfId="3" applyNumberFormat="1" applyFont="1" applyFill="1" applyBorder="1"/>
    <xf numFmtId="0" fontId="2" fillId="0" borderId="30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41" fontId="4" fillId="0" borderId="27" xfId="0" applyNumberFormat="1" applyFont="1" applyBorder="1" applyAlignment="1">
      <alignment horizontal="right"/>
    </xf>
    <xf numFmtId="41" fontId="6" fillId="0" borderId="26" xfId="0" applyNumberFormat="1" applyFont="1" applyBorder="1" applyAlignment="1">
      <alignment horizontal="right"/>
    </xf>
    <xf numFmtId="0" fontId="7" fillId="0" borderId="2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41" fontId="4" fillId="0" borderId="22" xfId="0" applyNumberFormat="1" applyFont="1" applyBorder="1" applyAlignment="1">
      <alignment horizontal="right"/>
    </xf>
    <xf numFmtId="41" fontId="4" fillId="0" borderId="24" xfId="0" applyNumberFormat="1" applyFont="1" applyBorder="1" applyAlignment="1">
      <alignment horizontal="right"/>
    </xf>
    <xf numFmtId="41" fontId="4" fillId="0" borderId="26" xfId="0" applyNumberFormat="1" applyFont="1" applyBorder="1" applyAlignment="1">
      <alignment horizontal="right"/>
    </xf>
    <xf numFmtId="41" fontId="6" fillId="0" borderId="24" xfId="0" applyNumberFormat="1" applyFont="1" applyBorder="1" applyAlignment="1">
      <alignment horizontal="right"/>
    </xf>
    <xf numFmtId="0" fontId="4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1" fontId="2" fillId="0" borderId="16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 readingOrder="1"/>
    </xf>
    <xf numFmtId="17" fontId="24" fillId="0" borderId="0" xfId="0" applyNumberFormat="1" applyFont="1" applyAlignment="1">
      <alignment horizontal="center" vertical="center" readingOrder="1"/>
    </xf>
    <xf numFmtId="8" fontId="0" fillId="0" borderId="0" xfId="0" applyNumberFormat="1"/>
    <xf numFmtId="1" fontId="11" fillId="0" borderId="0" xfId="0" applyNumberFormat="1" applyFont="1" applyAlignment="1">
      <alignment horizontal="center" vertical="center"/>
    </xf>
    <xf numFmtId="0" fontId="25" fillId="0" borderId="14" xfId="0" applyFont="1" applyBorder="1" applyAlignment="1">
      <alignment horizontal="center"/>
    </xf>
    <xf numFmtId="44" fontId="25" fillId="0" borderId="26" xfId="3" applyFont="1" applyFill="1" applyBorder="1"/>
    <xf numFmtId="44" fontId="2" fillId="0" borderId="16" xfId="3" applyFont="1" applyFill="1" applyBorder="1" applyAlignment="1">
      <alignment horizontal="center" vertical="center"/>
    </xf>
    <xf numFmtId="0" fontId="2" fillId="0" borderId="16" xfId="0" applyFont="1" applyBorder="1" applyAlignment="1">
      <alignment horizontal="left" vertical="top"/>
    </xf>
    <xf numFmtId="44" fontId="11" fillId="2" borderId="28" xfId="3" applyFont="1" applyFill="1" applyBorder="1"/>
    <xf numFmtId="41" fontId="4" fillId="0" borderId="25" xfId="0" applyNumberFormat="1" applyFont="1" applyBorder="1" applyAlignment="1">
      <alignment horizontal="right"/>
    </xf>
    <xf numFmtId="41" fontId="4" fillId="0" borderId="13" xfId="0" applyNumberFormat="1" applyFont="1" applyBorder="1" applyAlignment="1">
      <alignment horizontal="right"/>
    </xf>
    <xf numFmtId="41" fontId="4" fillId="0" borderId="28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0" fillId="0" borderId="0" xfId="1" applyNumberFormat="1" applyFont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center" vertical="center"/>
    </xf>
    <xf numFmtId="0" fontId="0" fillId="0" borderId="26" xfId="1" applyNumberFormat="1" applyFont="1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0" fillId="0" borderId="26" xfId="1" applyNumberFormat="1" applyFont="1" applyFill="1" applyBorder="1" applyAlignment="1">
      <alignment horizontal="center" vertical="center"/>
    </xf>
    <xf numFmtId="0" fontId="17" fillId="0" borderId="0" xfId="1" applyNumberFormat="1" applyFont="1" applyFill="1" applyBorder="1" applyAlignment="1">
      <alignment horizontal="center" vertical="center"/>
    </xf>
    <xf numFmtId="0" fontId="17" fillId="0" borderId="26" xfId="1" applyNumberFormat="1" applyFont="1" applyFill="1" applyBorder="1" applyAlignment="1">
      <alignment horizontal="center" vertical="center"/>
    </xf>
    <xf numFmtId="44" fontId="11" fillId="0" borderId="26" xfId="3" applyFont="1" applyFill="1" applyBorder="1" applyAlignment="1">
      <alignment horizontal="center"/>
    </xf>
    <xf numFmtId="44" fontId="25" fillId="0" borderId="26" xfId="3" applyFont="1" applyFill="1" applyBorder="1" applyAlignment="1">
      <alignment horizontal="center"/>
    </xf>
    <xf numFmtId="4" fontId="0" fillId="0" borderId="0" xfId="0" applyNumberFormat="1"/>
    <xf numFmtId="44" fontId="11" fillId="2" borderId="26" xfId="3" applyFont="1" applyFill="1" applyBorder="1" applyAlignment="1">
      <alignment horizontal="center"/>
    </xf>
    <xf numFmtId="1" fontId="11" fillId="2" borderId="24" xfId="0" applyNumberFormat="1" applyFont="1" applyFill="1" applyBorder="1" applyAlignment="1">
      <alignment horizontal="center" vertical="center"/>
    </xf>
    <xf numFmtId="44" fontId="11" fillId="2" borderId="26" xfId="3" applyFont="1" applyFill="1" applyBorder="1"/>
    <xf numFmtId="0" fontId="8" fillId="0" borderId="16" xfId="0" applyFont="1" applyBorder="1" applyAlignment="1">
      <alignment horizontal="center" vertical="center" wrapText="1"/>
    </xf>
    <xf numFmtId="1" fontId="6" fillId="2" borderId="24" xfId="0" applyNumberFormat="1" applyFont="1" applyFill="1" applyBorder="1" applyAlignment="1">
      <alignment horizontal="center" vertical="center"/>
    </xf>
    <xf numFmtId="1" fontId="6" fillId="2" borderId="0" xfId="0" applyNumberFormat="1" applyFont="1" applyFill="1" applyAlignment="1">
      <alignment horizontal="center" vertical="center"/>
    </xf>
    <xf numFmtId="1" fontId="11" fillId="2" borderId="0" xfId="1" applyNumberFormat="1" applyFont="1" applyFill="1" applyBorder="1" applyAlignment="1">
      <alignment horizontal="center" vertical="center"/>
    </xf>
    <xf numFmtId="44" fontId="11" fillId="2" borderId="28" xfId="3" applyFont="1" applyFill="1" applyBorder="1" applyAlignment="1">
      <alignment horizontal="center"/>
    </xf>
    <xf numFmtId="1" fontId="0" fillId="0" borderId="22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1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8" xfId="1" applyNumberFormat="1" applyFont="1" applyFill="1" applyBorder="1" applyAlignment="1">
      <alignment horizontal="center" vertical="center"/>
    </xf>
    <xf numFmtId="44" fontId="6" fillId="0" borderId="26" xfId="3" applyFont="1" applyBorder="1" applyAlignment="1">
      <alignment horizontal="center"/>
    </xf>
    <xf numFmtId="44" fontId="6" fillId="0" borderId="26" xfId="3" applyFont="1" applyFill="1" applyBorder="1" applyAlignment="1">
      <alignment horizontal="center"/>
    </xf>
    <xf numFmtId="44" fontId="6" fillId="2" borderId="26" xfId="3" applyFont="1" applyFill="1" applyBorder="1" applyAlignment="1">
      <alignment horizontal="center"/>
    </xf>
    <xf numFmtId="44" fontId="6" fillId="0" borderId="28" xfId="3" applyFont="1" applyFill="1" applyBorder="1" applyAlignment="1">
      <alignment horizontal="center"/>
    </xf>
    <xf numFmtId="41" fontId="4" fillId="0" borderId="15" xfId="0" applyNumberFormat="1" applyFont="1" applyBorder="1" applyAlignment="1">
      <alignment horizontal="right"/>
    </xf>
    <xf numFmtId="0" fontId="0" fillId="0" borderId="13" xfId="0" applyBorder="1"/>
    <xf numFmtId="0" fontId="0" fillId="0" borderId="26" xfId="0" applyBorder="1"/>
    <xf numFmtId="0" fontId="0" fillId="0" borderId="23" xfId="0" applyBorder="1"/>
    <xf numFmtId="0" fontId="0" fillId="0" borderId="18" xfId="0" applyBorder="1"/>
    <xf numFmtId="0" fontId="0" fillId="0" borderId="24" xfId="0" applyBorder="1"/>
    <xf numFmtId="0" fontId="0" fillId="0" borderId="25" xfId="0" applyBorder="1"/>
    <xf numFmtId="9" fontId="0" fillId="0" borderId="16" xfId="2" applyFont="1" applyBorder="1" applyAlignment="1">
      <alignment horizontal="center" vertical="center"/>
    </xf>
    <xf numFmtId="9" fontId="0" fillId="5" borderId="16" xfId="2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0" fillId="0" borderId="13" xfId="1" applyNumberFormat="1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4" fontId="0" fillId="0" borderId="16" xfId="0" applyNumberFormat="1" applyBorder="1" applyAlignment="1">
      <alignment horizontal="left" vertical="center" wrapText="1"/>
    </xf>
    <xf numFmtId="44" fontId="2" fillId="0" borderId="12" xfId="0" applyNumberFormat="1" applyFont="1" applyBorder="1" applyAlignment="1">
      <alignment vertical="center"/>
    </xf>
    <xf numFmtId="44" fontId="0" fillId="0" borderId="16" xfId="0" applyNumberFormat="1" applyBorder="1" applyAlignment="1">
      <alignment horizontal="right" vertical="center" wrapText="1"/>
    </xf>
    <xf numFmtId="0" fontId="18" fillId="0" borderId="0" xfId="0" applyFont="1" applyAlignment="1">
      <alignment horizontal="left" vertical="center"/>
    </xf>
    <xf numFmtId="0" fontId="18" fillId="0" borderId="18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/>
    </xf>
    <xf numFmtId="0" fontId="1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21" fillId="0" borderId="18" xfId="0" applyFont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4" fillId="0" borderId="2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4" fontId="7" fillId="0" borderId="26" xfId="3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left"/>
    </xf>
    <xf numFmtId="0" fontId="18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1" fontId="0" fillId="0" borderId="16" xfId="0" applyNumberForma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23/09/relationships/Python" Target="python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A" sz="1000" b="1">
                <a:solidFill>
                  <a:sysClr val="windowText" lastClr="000000"/>
                </a:solidFill>
              </a:rPr>
              <a:t>GRÁFICA N°1.  </a:t>
            </a:r>
            <a:r>
              <a:rPr lang="es-PA" sz="1000" b="0">
                <a:solidFill>
                  <a:sysClr val="windowText" lastClr="000000"/>
                </a:solidFill>
              </a:rPr>
              <a:t>PERSONAS</a:t>
            </a:r>
            <a:r>
              <a:rPr lang="es-PA" sz="1000" b="0" baseline="0">
                <a:solidFill>
                  <a:sysClr val="windowText" lastClr="000000"/>
                </a:solidFill>
              </a:rPr>
              <a:t> NATURALES Y JURÍDICAS </a:t>
            </a:r>
            <a:r>
              <a:rPr lang="es-PA" sz="1000" b="0">
                <a:solidFill>
                  <a:sysClr val="windowText" lastClr="000000"/>
                </a:solidFill>
              </a:rPr>
              <a:t>VINCULADAS A VISTAS FISCALES EMITIDAS</a:t>
            </a:r>
          </a:p>
          <a:p>
            <a:pPr>
              <a:defRPr/>
            </a:pPr>
            <a:r>
              <a:rPr lang="es-PA" sz="1000" b="0">
                <a:solidFill>
                  <a:sysClr val="windowText" lastClr="000000"/>
                </a:solidFill>
              </a:rPr>
              <a:t>  FISCALÍA GENERAL DE CUENTAS</a:t>
            </a:r>
          </a:p>
          <a:p>
            <a:pPr>
              <a:defRPr/>
            </a:pPr>
            <a:r>
              <a:rPr lang="es-PA" sz="1000" b="0" baseline="0">
                <a:solidFill>
                  <a:sysClr val="windowText" lastClr="000000"/>
                </a:solidFill>
              </a:rPr>
              <a:t>MARZO </a:t>
            </a:r>
            <a:r>
              <a:rPr lang="es-PA" sz="1000" b="0">
                <a:solidFill>
                  <a:sysClr val="windowText" lastClr="000000"/>
                </a:solidFill>
              </a:rPr>
              <a:t>2026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7704235638477632E-2"/>
          <c:y val="0.35660921923851857"/>
          <c:w val="0.83114412250141856"/>
          <c:h val="0.56513026368006081"/>
        </c:manualLayout>
      </c:layout>
      <c:pie3DChart>
        <c:varyColors val="1"/>
        <c:ser>
          <c:idx val="1"/>
          <c:order val="0"/>
          <c:explosion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1-5AAD-4AFA-AB88-6486C364208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7F5D-4998-BB5D-31CF0E895077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5AAD-4AFA-AB88-6486C3642082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D-7F5D-4998-BB5D-31CF0E895077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LP'!$E$14:$F$14</c:f>
              <c:numCache>
                <c:formatCode>0</c:formatCode>
                <c:ptCount val="2"/>
                <c:pt idx="0">
                  <c:v>12</c:v>
                </c:pt>
                <c:pt idx="1">
                  <c:v>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4-5AAD-4AFA-AB88-6486C3642082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71-4767-87D1-9C83A5F1D786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B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B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671-4767-87D1-9C83A5F1D786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D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D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671-4767-87D1-9C83A5F1D786}"/>
            </c:ext>
          </c:extLst>
        </c:ser>
        <c:ser>
          <c:idx val="4"/>
          <c:order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F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F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671-4767-87D1-9C83A5F1D786}"/>
            </c:ext>
          </c:extLst>
        </c:ser>
        <c:ser>
          <c:idx val="5"/>
          <c:order val="5"/>
          <c:explosion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5-3C74-48CA-B8EF-75FD742E4CD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7-3C74-48CA-B8EF-75FD742E4CD0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5-3C74-48CA-B8EF-75FD742E4CD0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7-3C74-48CA-B8EF-75FD742E4CD0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LP'!$E$14:$F$14</c:f>
              <c:numCache>
                <c:formatCode>0</c:formatCode>
                <c:ptCount val="2"/>
                <c:pt idx="0">
                  <c:v>12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671-4767-87D1-9C83A5F1D786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extLst/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A5A5A5"/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PA" sz="1000" b="1" i="0" u="none" strike="noStrike" baseline="0">
                <a:solidFill>
                  <a:sysClr val="windowText" lastClr="000000"/>
                </a:solidFill>
                <a:effectLst/>
              </a:rPr>
              <a:t>GRÁFICA N°2. </a:t>
            </a:r>
            <a:r>
              <a:rPr lang="es-PA" sz="1000" b="0" i="0" u="none" strike="noStrike" kern="1200" spc="0" baseline="0">
                <a:solidFill>
                  <a:sysClr val="windowText" lastClr="000000"/>
                </a:solidFill>
                <a:effectLst/>
              </a:rPr>
              <a:t>FISCALÍA GENERAL DE CUENTAS</a:t>
            </a:r>
            <a:endParaRPr lang="es-PA" sz="1000" b="1" i="0" u="none" strike="noStrike" baseline="0">
              <a:solidFill>
                <a:sysClr val="windowText" lastClr="000000"/>
              </a:solidFill>
              <a:effectLst/>
            </a:endParaRPr>
          </a:p>
          <a:p>
            <a:pPr>
              <a:defRPr sz="1000">
                <a:solidFill>
                  <a:sysClr val="windowText" lastClr="000000"/>
                </a:solidFill>
              </a:defRPr>
            </a:pPr>
            <a:r>
              <a:rPr lang="es-PA" sz="1000" b="1" i="0" u="none" strike="noStrike" baseline="0">
                <a:solidFill>
                  <a:sysClr val="windowText" lastClr="000000"/>
                </a:solidFill>
                <a:effectLst/>
              </a:rPr>
              <a:t> </a:t>
            </a:r>
            <a:r>
              <a:rPr lang="es-PA" sz="1000" b="0" i="0" u="none" strike="noStrike" baseline="0">
                <a:solidFill>
                  <a:sysClr val="windowText" lastClr="000000"/>
                </a:solidFill>
                <a:effectLst/>
              </a:rPr>
              <a:t>CONDICIÓN DE VINCULADOS POR PROVINCIA EN LAS VISTAS FISCALES PATRIMONIALES EMITIDAS. </a:t>
            </a:r>
          </a:p>
          <a:p>
            <a:pPr>
              <a:defRPr sz="1000">
                <a:solidFill>
                  <a:sysClr val="windowText" lastClr="000000"/>
                </a:solidFill>
              </a:defRPr>
            </a:pPr>
            <a:r>
              <a:rPr lang="es-PA" sz="1000" b="0" i="0" u="none" strike="noStrike" baseline="0">
                <a:solidFill>
                  <a:sysClr val="windowText" lastClr="000000"/>
                </a:solidFill>
                <a:effectLst/>
              </a:rPr>
              <a:t>MARZO 2026</a:t>
            </a:r>
            <a:r>
              <a:rPr lang="es-PA" sz="1000" b="0" i="0" u="none" strike="noStrike" baseline="0">
                <a:solidFill>
                  <a:sysClr val="windowText" lastClr="000000"/>
                </a:solidFill>
              </a:rPr>
              <a:t> </a:t>
            </a:r>
            <a:endParaRPr lang="es-PA" sz="10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0778433877450462"/>
          <c:y val="3.73425895909736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4662604252028687E-2"/>
          <c:y val="0.35649231010466625"/>
          <c:w val="0.81603525411652933"/>
          <c:h val="0.4481017363062078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E2B-40B9-9787-4AAF4F810D1C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BE2B-40B9-9787-4AAF4F810D1C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7C7-4A94-A423-EF2A6FC3CCF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provincia'!$D$14:$F$14</c:f>
              <c:numCache>
                <c:formatCode>0</c:formatCode>
                <c:ptCount val="3"/>
                <c:pt idx="0">
                  <c:v>6</c:v>
                </c:pt>
                <c:pt idx="1">
                  <c:v>10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2B-40B9-9787-4AAF4F810D1C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C44-4156-A5E0-C701C053253F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9C44-4156-A5E0-C701C053253F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provincia'!$D$9:$F$9</c:f>
              <c:numCache>
                <c:formatCode>General</c:formatCode>
                <c:ptCount val="3"/>
                <c:pt idx="0">
                  <c:v>0</c:v>
                </c:pt>
                <c:pt idx="1">
                  <c:v>2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FE1-4F11-9977-1EA55F8C7ADD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FE1-4F11-9977-1EA55F8C7ADD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FE1-4F11-9977-1EA55F8C7ADD}"/>
            </c:ext>
          </c:extLst>
        </c:ser>
        <c:ser>
          <c:idx val="4"/>
          <c:order val="4"/>
          <c:spPr>
            <a:effectLst>
              <a:innerShdw blurRad="63500" dist="50800" dir="2700000">
                <a:prstClr val="black">
                  <a:alpha val="50000"/>
                </a:prstClr>
              </a:innerShdw>
            </a:effectLst>
          </c:spPr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9C44-4156-A5E0-C701C053253F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9C44-4156-A5E0-C701C053253F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D-9C44-4156-A5E0-C701C053253F}"/>
              </c:ext>
            </c:extLst>
          </c:dPt>
          <c:dLbls>
            <c:dLbl>
              <c:idx val="1"/>
              <c:layout>
                <c:manualLayout>
                  <c:x val="-2.3184601924759405E-5"/>
                  <c:y val="-5.6216895002172016E-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9C44-4156-A5E0-C701C053253F}"/>
                </c:ext>
              </c:extLst>
            </c:dLbl>
            <c:dLbl>
              <c:idx val="2"/>
              <c:layout>
                <c:manualLayout>
                  <c:x val="-9.9365704286964122E-3"/>
                  <c:y val="-3.313036843968912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9C44-4156-A5E0-C701C053253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provincia'!$D$14:$F$14</c:f>
              <c:numCache>
                <c:formatCode>0</c:formatCode>
                <c:ptCount val="3"/>
                <c:pt idx="0">
                  <c:v>6</c:v>
                </c:pt>
                <c:pt idx="1">
                  <c:v>10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FE1-4F11-9977-1EA55F8C7ADD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A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A" sz="1000">
                <a:solidFill>
                  <a:sysClr val="windowText" lastClr="000000"/>
                </a:solidFill>
              </a:rPr>
              <a:t>GRÁFICA N.°3. PRÓRROGAS SOLICITADAS EN LA FISCALÍA GENERAL DE CUENTAS</a:t>
            </a:r>
          </a:p>
          <a:p>
            <a:pPr>
              <a:defRPr/>
            </a:pPr>
            <a:r>
              <a:rPr lang="es-PA" sz="1000">
                <a:solidFill>
                  <a:sysClr val="windowText" lastClr="000000"/>
                </a:solidFill>
              </a:rPr>
              <a:t>MENSUAL</a:t>
            </a:r>
            <a:r>
              <a:rPr lang="es-PA" sz="1000" baseline="0">
                <a:solidFill>
                  <a:sysClr val="windowText" lastClr="000000"/>
                </a:solidFill>
              </a:rPr>
              <a:t> </a:t>
            </a:r>
            <a:r>
              <a:rPr lang="es-PA" sz="1000">
                <a:solidFill>
                  <a:sysClr val="windowText" lastClr="000000"/>
                </a:solidFill>
              </a:rPr>
              <a:t>-  (AÑOS 2019 - 2026)</a:t>
            </a:r>
          </a:p>
        </c:rich>
      </c:tx>
      <c:layout>
        <c:manualLayout>
          <c:xMode val="edge"/>
          <c:yMode val="edge"/>
          <c:x val="0.11206143427331931"/>
          <c:y val="3.74999999999999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plotArea>
      <c:layout>
        <c:manualLayout>
          <c:layoutTarget val="inner"/>
          <c:xMode val="edge"/>
          <c:yMode val="edge"/>
          <c:x val="0.1172310954877263"/>
          <c:y val="0.33062401574803152"/>
          <c:w val="0.80129816349823813"/>
          <c:h val="0.44757578740157489"/>
        </c:manualLayout>
      </c:layout>
      <c:lineChart>
        <c:grouping val="standard"/>
        <c:varyColors val="0"/>
        <c:ser>
          <c:idx val="1"/>
          <c:order val="0"/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'NÚM3 Prórrogas quinquenal'!$D$6:$K$6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 formatCode="@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'NÚM3 Prórrogas quinquenal'!$D$7:$K$7</c:f>
              <c:numCache>
                <c:formatCode>General</c:formatCode>
                <c:ptCount val="8"/>
                <c:pt idx="0">
                  <c:v>30</c:v>
                </c:pt>
                <c:pt idx="1">
                  <c:v>13</c:v>
                </c:pt>
                <c:pt idx="2">
                  <c:v>3</c:v>
                </c:pt>
                <c:pt idx="3">
                  <c:v>32</c:v>
                </c:pt>
                <c:pt idx="4">
                  <c:v>4</c:v>
                </c:pt>
                <c:pt idx="5">
                  <c:v>18</c:v>
                </c:pt>
                <c:pt idx="6">
                  <c:v>17</c:v>
                </c:pt>
                <c:pt idx="7">
                  <c:v>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83-4AA4-8107-2574411F3A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096379728"/>
        <c:axId val="1096385712"/>
      </c:lineChart>
      <c:catAx>
        <c:axId val="1096379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A"/>
          </a:p>
        </c:txPr>
        <c:crossAx val="1096385712"/>
        <c:crosses val="autoZero"/>
        <c:auto val="1"/>
        <c:lblAlgn val="ctr"/>
        <c:lblOffset val="100"/>
        <c:noMultiLvlLbl val="0"/>
      </c:catAx>
      <c:valAx>
        <c:axId val="10963857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A"/>
          </a:p>
        </c:txPr>
        <c:crossAx val="1096379728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21875</xdr:colOff>
      <xdr:row>1</xdr:row>
      <xdr:rowOff>174626</xdr:rowOff>
    </xdr:from>
    <xdr:to>
      <xdr:col>5</xdr:col>
      <xdr:colOff>669395</xdr:colOff>
      <xdr:row>9</xdr:row>
      <xdr:rowOff>151586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9315" y="357506"/>
          <a:ext cx="1440000" cy="14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47967</xdr:colOff>
      <xdr:row>15</xdr:row>
      <xdr:rowOff>126374</xdr:rowOff>
    </xdr:from>
    <xdr:to>
      <xdr:col>4</xdr:col>
      <xdr:colOff>571235</xdr:colOff>
      <xdr:row>30</xdr:row>
      <xdr:rowOff>37568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614818</xdr:colOff>
      <xdr:row>16</xdr:row>
      <xdr:rowOff>86139</xdr:rowOff>
    </xdr:from>
    <xdr:to>
      <xdr:col>5</xdr:col>
      <xdr:colOff>811695</xdr:colOff>
      <xdr:row>31</xdr:row>
      <xdr:rowOff>97983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3E2A7A55-3D8D-0BF7-04FF-359D16258D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18</xdr:row>
      <xdr:rowOff>113268</xdr:rowOff>
    </xdr:from>
    <xdr:ext cx="6973705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8450A85F-9063-49E7-B5EC-48F742A94B27}"/>
            </a:ext>
          </a:extLst>
        </xdr:cNvPr>
        <xdr:cNvSpPr/>
      </xdr:nvSpPr>
      <xdr:spPr>
        <a:xfrm>
          <a:off x="0" y="3563435"/>
          <a:ext cx="697370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NO TOMAR EN CUENTA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10675</xdr:colOff>
      <xdr:row>21</xdr:row>
      <xdr:rowOff>53869</xdr:rowOff>
    </xdr:from>
    <xdr:to>
      <xdr:col>12</xdr:col>
      <xdr:colOff>153385</xdr:colOff>
      <xdr:row>31</xdr:row>
      <xdr:rowOff>156333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0000F"/>
  </sheetPr>
  <dimension ref="B2:I27"/>
  <sheetViews>
    <sheetView showGridLines="0" zoomScaleNormal="100" zoomScaleSheetLayoutView="96" workbookViewId="0">
      <selection activeCell="C24" sqref="C24"/>
    </sheetView>
  </sheetViews>
  <sheetFormatPr baseColWidth="10" defaultRowHeight="14.4" x14ac:dyDescent="0.3"/>
  <sheetData>
    <row r="2" spans="2:9" x14ac:dyDescent="0.3">
      <c r="B2" s="16"/>
      <c r="C2" s="16"/>
      <c r="D2" s="7"/>
      <c r="E2" s="7"/>
      <c r="F2" s="7"/>
      <c r="G2" s="7"/>
      <c r="H2" s="7"/>
      <c r="I2" s="7"/>
    </row>
    <row r="3" spans="2:9" x14ac:dyDescent="0.3">
      <c r="B3" s="16"/>
      <c r="C3" s="16"/>
      <c r="D3" s="7"/>
      <c r="E3" s="7"/>
      <c r="F3" s="7"/>
      <c r="G3" s="7"/>
      <c r="H3" s="7"/>
      <c r="I3" s="7"/>
    </row>
    <row r="4" spans="2:9" x14ac:dyDescent="0.3">
      <c r="B4" s="16"/>
      <c r="C4" s="16"/>
      <c r="D4" s="7"/>
      <c r="E4" s="7"/>
      <c r="F4" s="7"/>
      <c r="G4" s="7"/>
      <c r="H4" s="7"/>
      <c r="I4" s="7"/>
    </row>
    <row r="5" spans="2:9" x14ac:dyDescent="0.3">
      <c r="B5" s="16"/>
      <c r="C5" s="16"/>
      <c r="D5" s="7"/>
      <c r="E5" s="7"/>
      <c r="F5" s="7"/>
      <c r="G5" s="7"/>
      <c r="H5" s="7"/>
      <c r="I5" s="7"/>
    </row>
    <row r="6" spans="2:9" x14ac:dyDescent="0.3">
      <c r="B6" s="16"/>
      <c r="C6" s="16"/>
      <c r="D6" s="7"/>
      <c r="E6" s="7"/>
      <c r="F6" s="7"/>
      <c r="G6" s="7"/>
      <c r="H6" s="7"/>
      <c r="I6" s="7"/>
    </row>
    <row r="7" spans="2:9" x14ac:dyDescent="0.3">
      <c r="B7" s="16"/>
      <c r="C7" s="16"/>
      <c r="D7" s="7"/>
      <c r="E7" s="7"/>
      <c r="F7" s="7"/>
      <c r="G7" s="7"/>
      <c r="H7" s="7"/>
      <c r="I7" s="7"/>
    </row>
    <row r="8" spans="2:9" x14ac:dyDescent="0.3">
      <c r="B8" s="16"/>
      <c r="C8" s="16"/>
      <c r="D8" s="7"/>
      <c r="E8" s="7"/>
      <c r="F8" s="7"/>
      <c r="G8" s="7"/>
      <c r="H8" s="7"/>
      <c r="I8" s="7"/>
    </row>
    <row r="9" spans="2:9" x14ac:dyDescent="0.3">
      <c r="B9" s="7"/>
      <c r="C9" s="7"/>
      <c r="D9" s="7"/>
      <c r="E9" s="7"/>
      <c r="F9" s="7"/>
      <c r="G9" s="7"/>
      <c r="H9" s="7"/>
      <c r="I9" s="7"/>
    </row>
    <row r="10" spans="2:9" x14ac:dyDescent="0.3">
      <c r="B10" s="7"/>
      <c r="C10" s="7"/>
      <c r="D10" s="7"/>
      <c r="E10" s="7"/>
      <c r="F10" s="7"/>
      <c r="G10" s="7"/>
      <c r="H10" s="7"/>
      <c r="I10" s="7"/>
    </row>
    <row r="11" spans="2:9" x14ac:dyDescent="0.3">
      <c r="B11" s="225" t="s">
        <v>93</v>
      </c>
      <c r="C11" s="226"/>
      <c r="D11" s="226"/>
      <c r="E11" s="226"/>
      <c r="F11" s="226"/>
      <c r="G11" s="226"/>
      <c r="H11" s="226"/>
      <c r="I11" s="226"/>
    </row>
    <row r="12" spans="2:9" x14ac:dyDescent="0.3">
      <c r="B12" s="226"/>
      <c r="C12" s="226"/>
      <c r="D12" s="226"/>
      <c r="E12" s="226"/>
      <c r="F12" s="226"/>
      <c r="G12" s="226"/>
      <c r="H12" s="226"/>
      <c r="I12" s="226"/>
    </row>
    <row r="13" spans="2:9" x14ac:dyDescent="0.3">
      <c r="B13" s="226"/>
      <c r="C13" s="226"/>
      <c r="D13" s="226"/>
      <c r="E13" s="226"/>
      <c r="F13" s="226"/>
      <c r="G13" s="226"/>
      <c r="H13" s="226"/>
      <c r="I13" s="226"/>
    </row>
    <row r="14" spans="2:9" x14ac:dyDescent="0.3">
      <c r="B14" s="7"/>
      <c r="C14" s="7"/>
      <c r="D14" s="7"/>
      <c r="E14" s="7"/>
      <c r="F14" s="7"/>
      <c r="G14" s="7"/>
      <c r="H14" s="7"/>
      <c r="I14" s="7"/>
    </row>
    <row r="15" spans="2:9" x14ac:dyDescent="0.3">
      <c r="B15" s="7"/>
      <c r="C15" s="7"/>
      <c r="D15" s="7"/>
      <c r="E15" s="7"/>
      <c r="F15" s="7"/>
      <c r="G15" s="7"/>
      <c r="H15" s="7"/>
      <c r="I15" s="7"/>
    </row>
    <row r="16" spans="2:9" x14ac:dyDescent="0.3">
      <c r="B16" s="7"/>
      <c r="C16" s="7"/>
      <c r="D16" s="7"/>
      <c r="E16" s="7"/>
      <c r="F16" s="7"/>
      <c r="G16" s="19"/>
      <c r="H16" s="19"/>
      <c r="I16" s="19"/>
    </row>
    <row r="17" spans="2:9" x14ac:dyDescent="0.3">
      <c r="B17" s="7"/>
      <c r="C17" s="7"/>
      <c r="D17" s="7"/>
      <c r="E17" s="7"/>
      <c r="F17" s="7"/>
      <c r="G17" s="19"/>
      <c r="H17" s="19"/>
      <c r="I17" s="19"/>
    </row>
    <row r="18" spans="2:9" x14ac:dyDescent="0.3">
      <c r="B18" s="7"/>
      <c r="C18" s="7"/>
      <c r="D18" s="7"/>
      <c r="E18" s="7"/>
      <c r="F18" s="7"/>
      <c r="G18" s="19"/>
      <c r="H18" s="19"/>
      <c r="I18" s="19"/>
    </row>
    <row r="19" spans="2:9" x14ac:dyDescent="0.3">
      <c r="B19" s="7"/>
      <c r="C19" s="7"/>
      <c r="D19" s="7"/>
      <c r="E19" s="7"/>
      <c r="F19" s="7"/>
      <c r="G19" s="19"/>
      <c r="H19" s="19"/>
      <c r="I19" s="19"/>
    </row>
    <row r="20" spans="2:9" x14ac:dyDescent="0.3">
      <c r="B20" s="7"/>
      <c r="C20" s="7"/>
      <c r="D20" s="7"/>
      <c r="E20" s="7"/>
      <c r="F20" s="7"/>
      <c r="G20" s="19"/>
      <c r="H20" s="19"/>
      <c r="I20" s="19"/>
    </row>
    <row r="21" spans="2:9" x14ac:dyDescent="0.3">
      <c r="B21" s="7"/>
      <c r="C21" s="7"/>
      <c r="D21" s="7"/>
      <c r="E21" s="7"/>
      <c r="F21" s="7"/>
      <c r="G21" s="19"/>
      <c r="H21" s="19"/>
      <c r="I21" s="19"/>
    </row>
    <row r="22" spans="2:9" x14ac:dyDescent="0.3">
      <c r="B22" s="7"/>
      <c r="C22" s="7"/>
      <c r="D22" s="7"/>
      <c r="E22" s="7"/>
      <c r="F22" s="7"/>
      <c r="G22" s="19"/>
      <c r="H22" s="19"/>
      <c r="I22" s="19"/>
    </row>
    <row r="23" spans="2:9" x14ac:dyDescent="0.3">
      <c r="B23" s="7"/>
      <c r="C23" s="7"/>
      <c r="D23" s="7"/>
      <c r="E23" s="7"/>
      <c r="F23" s="7"/>
      <c r="G23" s="19"/>
      <c r="H23" s="19"/>
      <c r="I23" s="19"/>
    </row>
    <row r="24" spans="2:9" x14ac:dyDescent="0.3">
      <c r="B24" s="7"/>
      <c r="C24" s="7"/>
      <c r="D24" s="7"/>
      <c r="E24" s="7"/>
      <c r="F24" s="7"/>
      <c r="G24" s="19"/>
      <c r="H24" s="19"/>
      <c r="I24" s="19"/>
    </row>
    <row r="25" spans="2:9" x14ac:dyDescent="0.3">
      <c r="B25" s="7"/>
      <c r="C25" s="7"/>
      <c r="D25" s="7"/>
      <c r="E25" s="7"/>
      <c r="F25" s="7"/>
      <c r="G25" s="19"/>
      <c r="H25" s="19"/>
      <c r="I25" s="19"/>
    </row>
    <row r="26" spans="2:9" x14ac:dyDescent="0.3">
      <c r="B26" s="7"/>
      <c r="C26" s="7"/>
      <c r="D26" s="7"/>
      <c r="E26" s="7"/>
      <c r="F26" s="7"/>
      <c r="G26" s="19"/>
      <c r="H26" s="19"/>
      <c r="I26" s="19"/>
    </row>
    <row r="27" spans="2:9" x14ac:dyDescent="0.3">
      <c r="B27" s="7"/>
      <c r="C27" s="7"/>
      <c r="D27" s="7"/>
      <c r="E27" s="7"/>
      <c r="F27" s="7"/>
      <c r="G27" s="19"/>
      <c r="H27" s="19"/>
      <c r="I27" s="19"/>
    </row>
  </sheetData>
  <mergeCells count="1">
    <mergeCell ref="B11:I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Footer>&amp;L&amp;8&amp;D&amp;R&amp;8Planificación 
Raisa Jiménez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17"/>
  <sheetViews>
    <sheetView showGridLines="0" view="pageBreakPreview" zoomScale="175" zoomScaleNormal="190" zoomScaleSheetLayoutView="175" workbookViewId="0">
      <selection activeCell="I13" sqref="I13"/>
    </sheetView>
  </sheetViews>
  <sheetFormatPr baseColWidth="10" defaultRowHeight="14.4" x14ac:dyDescent="0.3"/>
  <cols>
    <col min="2" max="2" width="13.6640625" bestFit="1" customWidth="1"/>
    <col min="3" max="3" width="18.44140625" customWidth="1"/>
    <col min="4" max="4" width="18.5546875" customWidth="1"/>
    <col min="5" max="5" width="18.88671875" customWidth="1"/>
    <col min="6" max="6" width="9.6640625" customWidth="1"/>
    <col min="7" max="7" width="9.33203125" customWidth="1"/>
  </cols>
  <sheetData>
    <row r="2" spans="2:7" ht="15" customHeight="1" x14ac:dyDescent="0.3">
      <c r="B2" s="228" t="s">
        <v>94</v>
      </c>
      <c r="C2" s="228"/>
      <c r="D2" s="228"/>
      <c r="E2" s="228"/>
    </row>
    <row r="3" spans="2:7" x14ac:dyDescent="0.3">
      <c r="B3" s="228"/>
      <c r="C3" s="228"/>
      <c r="D3" s="228"/>
      <c r="E3" s="228"/>
    </row>
    <row r="4" spans="2:7" x14ac:dyDescent="0.3">
      <c r="B4" s="228"/>
      <c r="C4" s="228"/>
      <c r="D4" s="228"/>
      <c r="E4" s="228"/>
    </row>
    <row r="5" spans="2:7" x14ac:dyDescent="0.3">
      <c r="B5" s="228"/>
      <c r="C5" s="228"/>
      <c r="D5" s="228"/>
      <c r="E5" s="228"/>
    </row>
    <row r="6" spans="2:7" x14ac:dyDescent="0.3">
      <c r="B6" s="53"/>
      <c r="C6" s="53"/>
      <c r="D6" s="53"/>
      <c r="E6" s="53"/>
    </row>
    <row r="7" spans="2:7" ht="15.75" customHeight="1" x14ac:dyDescent="0.3">
      <c r="B7" s="229" t="s">
        <v>63</v>
      </c>
      <c r="C7" s="231" t="s">
        <v>89</v>
      </c>
      <c r="D7" s="233" t="s">
        <v>90</v>
      </c>
      <c r="E7" s="235" t="s">
        <v>91</v>
      </c>
      <c r="F7" s="25"/>
    </row>
    <row r="8" spans="2:7" x14ac:dyDescent="0.3">
      <c r="B8" s="230"/>
      <c r="C8" s="232"/>
      <c r="D8" s="234"/>
      <c r="E8" s="236"/>
      <c r="F8" s="26"/>
      <c r="G8" s="1"/>
    </row>
    <row r="9" spans="2:7" x14ac:dyDescent="0.3">
      <c r="B9" s="191" t="s">
        <v>104</v>
      </c>
      <c r="C9" s="311">
        <v>1</v>
      </c>
      <c r="D9" s="217">
        <v>0</v>
      </c>
      <c r="E9" s="312">
        <v>2</v>
      </c>
      <c r="F9" s="26"/>
      <c r="G9" s="1"/>
    </row>
    <row r="10" spans="2:7" x14ac:dyDescent="0.3">
      <c r="B10" s="191" t="s">
        <v>105</v>
      </c>
      <c r="C10" s="311">
        <v>2</v>
      </c>
      <c r="D10" s="215">
        <v>186118.85</v>
      </c>
      <c r="E10" s="312">
        <v>4</v>
      </c>
      <c r="F10" s="26"/>
      <c r="G10" s="1"/>
    </row>
    <row r="11" spans="2:7" x14ac:dyDescent="0.3">
      <c r="B11" s="191" t="s">
        <v>106</v>
      </c>
      <c r="C11" s="311">
        <v>3</v>
      </c>
      <c r="D11" s="215">
        <v>261.72000000000003</v>
      </c>
      <c r="E11" s="312">
        <v>5</v>
      </c>
      <c r="F11" s="26"/>
      <c r="G11" s="1"/>
    </row>
    <row r="12" spans="2:7" x14ac:dyDescent="0.3">
      <c r="B12" s="191" t="s">
        <v>107</v>
      </c>
      <c r="C12" s="311">
        <v>3</v>
      </c>
      <c r="D12" s="215">
        <v>40746.28</v>
      </c>
      <c r="E12" s="312">
        <v>4</v>
      </c>
      <c r="F12" s="26"/>
      <c r="G12" s="1"/>
    </row>
    <row r="13" spans="2:7" x14ac:dyDescent="0.3">
      <c r="B13" s="191"/>
      <c r="C13" s="189">
        <v>1</v>
      </c>
      <c r="D13" s="215">
        <v>2669</v>
      </c>
      <c r="E13" s="312">
        <v>1</v>
      </c>
      <c r="F13" s="26"/>
      <c r="G13" s="1"/>
    </row>
    <row r="14" spans="2:7" x14ac:dyDescent="0.3">
      <c r="B14" s="165" t="s">
        <v>0</v>
      </c>
      <c r="C14" s="54">
        <f>SUM(C9:C13)</f>
        <v>10</v>
      </c>
      <c r="D14" s="216">
        <f>SUM(D9:D13)</f>
        <v>229795.85</v>
      </c>
      <c r="E14" s="210">
        <f>E9+E11+E12+E10+E13</f>
        <v>16</v>
      </c>
      <c r="F14" s="26"/>
    </row>
    <row r="15" spans="2:7" x14ac:dyDescent="0.3">
      <c r="B15" s="227" t="s">
        <v>77</v>
      </c>
      <c r="C15" s="227"/>
      <c r="D15" s="227"/>
      <c r="E15" s="227"/>
      <c r="F15" s="26"/>
    </row>
    <row r="16" spans="2:7" ht="15" customHeight="1" x14ac:dyDescent="0.3">
      <c r="B16" s="114"/>
      <c r="C16" s="114"/>
      <c r="D16" s="114"/>
      <c r="E16" s="114"/>
      <c r="F16" s="96"/>
    </row>
    <row r="17" spans="2:4" x14ac:dyDescent="0.3">
      <c r="B17" s="2"/>
      <c r="C17" s="2"/>
      <c r="D17" s="2"/>
    </row>
  </sheetData>
  <mergeCells count="6">
    <mergeCell ref="B15:E15"/>
    <mergeCell ref="B2:E5"/>
    <mergeCell ref="B7:B8"/>
    <mergeCell ref="C7:C8"/>
    <mergeCell ref="D7:D8"/>
    <mergeCell ref="E7:E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7"/>
  <sheetViews>
    <sheetView showGridLines="0" view="pageBreakPreview" topLeftCell="A4" zoomScale="139" zoomScaleNormal="175" zoomScaleSheetLayoutView="130" workbookViewId="0">
      <selection activeCell="E10" sqref="E10:F10"/>
    </sheetView>
  </sheetViews>
  <sheetFormatPr baseColWidth="10" defaultRowHeight="14.4" x14ac:dyDescent="0.3"/>
  <cols>
    <col min="1" max="1" width="2.77734375" customWidth="1"/>
    <col min="2" max="2" width="13.77734375" style="20" customWidth="1"/>
    <col min="3" max="3" width="17.88671875" customWidth="1"/>
    <col min="4" max="4" width="16.6640625" customWidth="1"/>
    <col min="5" max="5" width="11" customWidth="1"/>
    <col min="6" max="6" width="8.77734375" customWidth="1"/>
  </cols>
  <sheetData>
    <row r="2" spans="2:6" x14ac:dyDescent="0.3">
      <c r="B2" s="237" t="s">
        <v>95</v>
      </c>
      <c r="C2" s="237"/>
      <c r="D2" s="237"/>
      <c r="E2" s="237"/>
    </row>
    <row r="3" spans="2:6" x14ac:dyDescent="0.3">
      <c r="B3" s="237"/>
      <c r="C3" s="237"/>
      <c r="D3" s="237"/>
      <c r="E3" s="237"/>
    </row>
    <row r="4" spans="2:6" x14ac:dyDescent="0.3">
      <c r="B4" s="237"/>
      <c r="C4" s="237"/>
      <c r="D4" s="237"/>
      <c r="E4" s="237"/>
    </row>
    <row r="5" spans="2:6" x14ac:dyDescent="0.3">
      <c r="B5" s="237"/>
      <c r="C5" s="237"/>
      <c r="D5" s="237"/>
      <c r="E5" s="237"/>
    </row>
    <row r="6" spans="2:6" x14ac:dyDescent="0.3">
      <c r="F6" s="94"/>
    </row>
    <row r="7" spans="2:6" x14ac:dyDescent="0.3">
      <c r="B7" s="240" t="s">
        <v>63</v>
      </c>
      <c r="C7" s="238" t="s">
        <v>83</v>
      </c>
      <c r="D7" s="238" t="s">
        <v>86</v>
      </c>
      <c r="E7" s="239" t="s">
        <v>82</v>
      </c>
      <c r="F7" s="239"/>
    </row>
    <row r="8" spans="2:6" x14ac:dyDescent="0.3">
      <c r="B8" s="241"/>
      <c r="C8" s="238"/>
      <c r="D8" s="238"/>
      <c r="E8" s="184" t="s">
        <v>61</v>
      </c>
      <c r="F8" s="184" t="s">
        <v>62</v>
      </c>
    </row>
    <row r="9" spans="2:6" x14ac:dyDescent="0.3">
      <c r="B9" s="191" t="s">
        <v>104</v>
      </c>
      <c r="C9" s="189">
        <v>1</v>
      </c>
      <c r="D9" s="217">
        <v>0</v>
      </c>
      <c r="E9" s="211">
        <v>2</v>
      </c>
      <c r="F9" s="212">
        <v>0</v>
      </c>
    </row>
    <row r="10" spans="2:6" x14ac:dyDescent="0.3">
      <c r="B10" s="191" t="s">
        <v>105</v>
      </c>
      <c r="C10" s="189">
        <v>2</v>
      </c>
      <c r="D10" s="215">
        <v>186118.85</v>
      </c>
      <c r="E10" s="211">
        <v>2</v>
      </c>
      <c r="F10" s="212">
        <v>2</v>
      </c>
    </row>
    <row r="11" spans="2:6" x14ac:dyDescent="0.3">
      <c r="B11" s="191" t="s">
        <v>106</v>
      </c>
      <c r="C11" s="189">
        <v>3</v>
      </c>
      <c r="D11" s="215">
        <v>261.72000000000003</v>
      </c>
      <c r="E11" s="213">
        <v>4</v>
      </c>
      <c r="F11" s="190">
        <v>1</v>
      </c>
    </row>
    <row r="12" spans="2:6" x14ac:dyDescent="0.3">
      <c r="B12" s="191" t="s">
        <v>107</v>
      </c>
      <c r="C12" s="189">
        <v>3</v>
      </c>
      <c r="D12" s="215">
        <v>40746.28</v>
      </c>
      <c r="E12" s="214">
        <v>3</v>
      </c>
      <c r="F12" s="190">
        <v>1</v>
      </c>
    </row>
    <row r="13" spans="2:6" x14ac:dyDescent="0.3">
      <c r="B13" s="191" t="s">
        <v>108</v>
      </c>
      <c r="C13" s="189">
        <v>1</v>
      </c>
      <c r="D13" s="215">
        <v>2669</v>
      </c>
      <c r="E13" s="214">
        <v>1</v>
      </c>
      <c r="F13" s="190">
        <v>0</v>
      </c>
    </row>
    <row r="14" spans="2:6" x14ac:dyDescent="0.3">
      <c r="B14" s="165" t="s">
        <v>0</v>
      </c>
      <c r="C14" s="55">
        <f>SUM(C9:C13)</f>
        <v>10</v>
      </c>
      <c r="D14" s="164">
        <f>SUM(D9:D13)</f>
        <v>229795.85</v>
      </c>
      <c r="E14" s="54">
        <f>SUM(E9:E13)</f>
        <v>12</v>
      </c>
      <c r="F14" s="157">
        <f>SUM(F9:F13)</f>
        <v>4</v>
      </c>
    </row>
    <row r="15" spans="2:6" x14ac:dyDescent="0.3">
      <c r="B15" s="218"/>
      <c r="C15" s="218"/>
      <c r="D15" s="218"/>
      <c r="E15" s="218"/>
    </row>
    <row r="16" spans="2:6" x14ac:dyDescent="0.3">
      <c r="B16" s="95"/>
      <c r="C16" s="95"/>
      <c r="D16" s="95"/>
      <c r="E16" s="4"/>
    </row>
    <row r="17" spans="2:5" s="2" customFormat="1" x14ac:dyDescent="0.3">
      <c r="B17" s="20"/>
      <c r="C17"/>
      <c r="D17"/>
      <c r="E17"/>
    </row>
  </sheetData>
  <mergeCells count="6">
    <mergeCell ref="B2:E5"/>
    <mergeCell ref="B15:E15"/>
    <mergeCell ref="C7:C8"/>
    <mergeCell ref="D7:D8"/>
    <mergeCell ref="E7:F7"/>
    <mergeCell ref="B7:B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6" orientation="landscape" r:id="rId1"/>
  <headerFooter>
    <oddHeader>&amp;R&amp;G</oddHeader>
    <oddFooter>&amp;L&amp;8&amp;P de &amp;N
&amp;D&amp;R&amp;8Planificación
R.Y.J.Q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H17"/>
  <sheetViews>
    <sheetView showGridLines="0" view="pageLayout" zoomScaleNormal="107" zoomScaleSheetLayoutView="145" workbookViewId="0">
      <selection activeCell="B13" sqref="B13:C13"/>
    </sheetView>
  </sheetViews>
  <sheetFormatPr baseColWidth="10" defaultRowHeight="14.4" x14ac:dyDescent="0.3"/>
  <cols>
    <col min="1" max="1" width="7.6640625" customWidth="1"/>
    <col min="2" max="2" width="13.6640625" customWidth="1"/>
    <col min="3" max="3" width="13.5546875" customWidth="1"/>
    <col min="4" max="4" width="16.33203125" customWidth="1"/>
    <col min="5" max="5" width="20" customWidth="1"/>
    <col min="6" max="6" width="17.6640625" customWidth="1"/>
    <col min="7" max="7" width="7.6640625" customWidth="1"/>
  </cols>
  <sheetData>
    <row r="2" spans="2:7" x14ac:dyDescent="0.3">
      <c r="B2" s="237" t="s">
        <v>96</v>
      </c>
      <c r="C2" s="237"/>
      <c r="D2" s="237"/>
      <c r="E2" s="237"/>
      <c r="F2" s="237"/>
    </row>
    <row r="3" spans="2:7" x14ac:dyDescent="0.3">
      <c r="B3" s="237"/>
      <c r="C3" s="237"/>
      <c r="D3" s="237"/>
      <c r="E3" s="237"/>
      <c r="F3" s="237"/>
    </row>
    <row r="4" spans="2:7" x14ac:dyDescent="0.3">
      <c r="B4" s="237"/>
      <c r="C4" s="237"/>
      <c r="D4" s="237"/>
      <c r="E4" s="237"/>
      <c r="F4" s="237"/>
    </row>
    <row r="5" spans="2:7" x14ac:dyDescent="0.3">
      <c r="B5" s="5"/>
      <c r="C5" s="5"/>
      <c r="D5" s="5"/>
      <c r="E5" s="5"/>
      <c r="F5" s="5"/>
    </row>
    <row r="6" spans="2:7" x14ac:dyDescent="0.3">
      <c r="B6" s="229" t="s">
        <v>63</v>
      </c>
      <c r="C6" s="229" t="s">
        <v>83</v>
      </c>
      <c r="D6" s="244" t="s">
        <v>92</v>
      </c>
      <c r="E6" s="245"/>
      <c r="F6" s="246"/>
    </row>
    <row r="7" spans="2:7" ht="14.4" customHeight="1" x14ac:dyDescent="0.3">
      <c r="B7" s="243"/>
      <c r="C7" s="243"/>
      <c r="D7" s="231" t="s">
        <v>81</v>
      </c>
      <c r="E7" s="247" t="s">
        <v>85</v>
      </c>
      <c r="F7" s="235" t="s">
        <v>84</v>
      </c>
    </row>
    <row r="8" spans="2:7" x14ac:dyDescent="0.3">
      <c r="B8" s="230"/>
      <c r="C8" s="230"/>
      <c r="D8" s="232"/>
      <c r="E8" s="248"/>
      <c r="F8" s="236"/>
    </row>
    <row r="9" spans="2:7" x14ac:dyDescent="0.3">
      <c r="B9" s="191" t="s">
        <v>104</v>
      </c>
      <c r="C9" s="189">
        <v>1</v>
      </c>
      <c r="D9" s="190">
        <v>0</v>
      </c>
      <c r="E9" s="190">
        <v>2</v>
      </c>
      <c r="F9" s="190">
        <v>0</v>
      </c>
    </row>
    <row r="10" spans="2:7" x14ac:dyDescent="0.3">
      <c r="B10" s="191" t="s">
        <v>105</v>
      </c>
      <c r="C10" s="189">
        <v>2</v>
      </c>
      <c r="D10" s="193">
        <v>2</v>
      </c>
      <c r="E10" s="193">
        <v>2</v>
      </c>
      <c r="F10" s="190">
        <v>0</v>
      </c>
    </row>
    <row r="11" spans="2:7" x14ac:dyDescent="0.3">
      <c r="B11" s="191" t="s">
        <v>106</v>
      </c>
      <c r="C11" s="189">
        <v>3</v>
      </c>
      <c r="D11" s="193">
        <v>0</v>
      </c>
      <c r="E11" s="193">
        <v>5</v>
      </c>
      <c r="F11" s="190">
        <v>0</v>
      </c>
    </row>
    <row r="12" spans="2:7" x14ac:dyDescent="0.3">
      <c r="B12" s="191" t="s">
        <v>107</v>
      </c>
      <c r="C12" s="189">
        <v>3</v>
      </c>
      <c r="D12" s="193">
        <v>3</v>
      </c>
      <c r="E12" s="193">
        <v>1</v>
      </c>
      <c r="F12" s="190">
        <v>0</v>
      </c>
    </row>
    <row r="13" spans="2:7" x14ac:dyDescent="0.3">
      <c r="B13" s="191" t="s">
        <v>108</v>
      </c>
      <c r="C13" s="189">
        <v>1</v>
      </c>
      <c r="D13" s="193">
        <v>1</v>
      </c>
      <c r="E13" s="193">
        <v>0</v>
      </c>
      <c r="F13" s="190">
        <v>0</v>
      </c>
    </row>
    <row r="14" spans="2:7" x14ac:dyDescent="0.3">
      <c r="B14" s="192" t="s">
        <v>53</v>
      </c>
      <c r="C14" s="55">
        <f>SUM(C9:C13)</f>
        <v>10</v>
      </c>
      <c r="D14" s="55">
        <f>SUM(D9:D13)</f>
        <v>6</v>
      </c>
      <c r="E14" s="55">
        <f t="shared" ref="E14:F14" si="0">SUM(E9:E13)</f>
        <v>10</v>
      </c>
      <c r="F14" s="157">
        <f t="shared" si="0"/>
        <v>0</v>
      </c>
    </row>
    <row r="15" spans="2:7" x14ac:dyDescent="0.3">
      <c r="B15" s="218" t="s">
        <v>1</v>
      </c>
      <c r="C15" s="218"/>
      <c r="D15" s="218"/>
      <c r="E15" s="218"/>
      <c r="F15" s="115"/>
    </row>
    <row r="16" spans="2:7" x14ac:dyDescent="0.3">
      <c r="B16" s="242" t="s">
        <v>75</v>
      </c>
      <c r="C16" s="242"/>
      <c r="D16" s="242"/>
      <c r="E16" s="242"/>
      <c r="F16" s="242"/>
      <c r="G16" s="158"/>
    </row>
    <row r="17" spans="2:8" s="2" customFormat="1" x14ac:dyDescent="0.3">
      <c r="B17"/>
      <c r="C17"/>
      <c r="D17"/>
      <c r="E17"/>
      <c r="F17"/>
      <c r="G17" s="159"/>
      <c r="H17" s="4"/>
    </row>
  </sheetData>
  <mergeCells count="9">
    <mergeCell ref="B2:F4"/>
    <mergeCell ref="B15:E15"/>
    <mergeCell ref="B16:F16"/>
    <mergeCell ref="B6:B8"/>
    <mergeCell ref="C6:C8"/>
    <mergeCell ref="D6:F6"/>
    <mergeCell ref="D7:D8"/>
    <mergeCell ref="E7:E8"/>
    <mergeCell ref="F7:F8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&amp;R&amp;8Planificación
R.Y.J.Q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30000F"/>
  </sheetPr>
  <dimension ref="B2:I28"/>
  <sheetViews>
    <sheetView showGridLines="0" view="pageBreakPreview" topLeftCell="A6" zoomScale="136" zoomScaleNormal="100" zoomScaleSheetLayoutView="136" workbookViewId="0">
      <selection activeCell="L6" sqref="L6"/>
    </sheetView>
  </sheetViews>
  <sheetFormatPr baseColWidth="10" defaultRowHeight="14.4" x14ac:dyDescent="0.3"/>
  <cols>
    <col min="1" max="1" width="6.5546875" customWidth="1"/>
  </cols>
  <sheetData>
    <row r="2" spans="2:9" x14ac:dyDescent="0.3">
      <c r="B2" s="16"/>
      <c r="C2" s="16"/>
      <c r="D2" s="16"/>
      <c r="E2" s="7"/>
      <c r="F2" s="7"/>
      <c r="G2" s="7"/>
      <c r="H2" s="7"/>
      <c r="I2" s="7"/>
    </row>
    <row r="3" spans="2:9" x14ac:dyDescent="0.3">
      <c r="B3" s="16"/>
      <c r="C3" s="16"/>
      <c r="D3" s="16"/>
      <c r="E3" s="7"/>
      <c r="F3" s="7"/>
      <c r="G3" s="7"/>
      <c r="H3" s="7"/>
      <c r="I3" s="7"/>
    </row>
    <row r="4" spans="2:9" x14ac:dyDescent="0.3">
      <c r="B4" s="16"/>
      <c r="C4" s="16"/>
      <c r="D4" s="16"/>
      <c r="E4" s="7"/>
      <c r="F4" s="7"/>
      <c r="G4" s="7"/>
      <c r="H4" s="7"/>
      <c r="I4" s="7"/>
    </row>
    <row r="5" spans="2:9" x14ac:dyDescent="0.3">
      <c r="B5" s="16"/>
      <c r="C5" s="16"/>
      <c r="D5" s="16"/>
      <c r="E5" s="7"/>
      <c r="F5" s="7"/>
      <c r="G5" s="7"/>
      <c r="H5" s="7"/>
      <c r="I5" s="7"/>
    </row>
    <row r="6" spans="2:9" x14ac:dyDescent="0.3">
      <c r="B6" s="16"/>
      <c r="C6" s="16"/>
      <c r="D6" s="16"/>
      <c r="E6" s="7"/>
      <c r="F6" s="7"/>
      <c r="G6" s="7"/>
      <c r="H6" s="7"/>
      <c r="I6" s="7"/>
    </row>
    <row r="7" spans="2:9" x14ac:dyDescent="0.3">
      <c r="B7" s="16"/>
      <c r="C7" s="16"/>
      <c r="D7" s="16"/>
      <c r="E7" s="7"/>
      <c r="F7" s="7"/>
      <c r="G7" s="7"/>
      <c r="H7" s="7"/>
      <c r="I7" s="7"/>
    </row>
    <row r="8" spans="2:9" x14ac:dyDescent="0.3">
      <c r="B8" s="16"/>
      <c r="C8" s="16"/>
      <c r="D8" s="16"/>
      <c r="E8" s="7"/>
      <c r="F8" s="7"/>
      <c r="G8" s="7"/>
      <c r="H8" s="7"/>
      <c r="I8" s="7"/>
    </row>
    <row r="9" spans="2:9" ht="17.399999999999999" x14ac:dyDescent="0.3">
      <c r="B9" s="16"/>
      <c r="C9" s="17"/>
      <c r="D9" s="17"/>
      <c r="E9" s="18"/>
      <c r="F9" s="18"/>
      <c r="G9" s="18"/>
      <c r="H9" s="18"/>
      <c r="I9" s="7"/>
    </row>
    <row r="10" spans="2:9" x14ac:dyDescent="0.3">
      <c r="B10" s="7"/>
      <c r="C10" s="7"/>
      <c r="D10" s="7"/>
      <c r="E10" s="7"/>
      <c r="F10" s="7"/>
      <c r="G10" s="7"/>
      <c r="H10" s="7"/>
      <c r="I10" s="7"/>
    </row>
    <row r="11" spans="2:9" x14ac:dyDescent="0.3">
      <c r="B11" s="7"/>
      <c r="C11" s="7"/>
      <c r="D11" s="7"/>
      <c r="E11" s="7"/>
      <c r="F11" s="7"/>
      <c r="G11" s="7"/>
      <c r="H11" s="7"/>
      <c r="I11" s="7"/>
    </row>
    <row r="12" spans="2:9" ht="15" customHeight="1" x14ac:dyDescent="0.3">
      <c r="B12" s="249" t="s">
        <v>97</v>
      </c>
      <c r="C12" s="237"/>
      <c r="D12" s="237"/>
      <c r="E12" s="237"/>
      <c r="F12" s="237"/>
      <c r="G12" s="237"/>
      <c r="H12" s="237"/>
      <c r="I12" s="237"/>
    </row>
    <row r="13" spans="2:9" x14ac:dyDescent="0.3">
      <c r="B13" s="237"/>
      <c r="C13" s="237"/>
      <c r="D13" s="237"/>
      <c r="E13" s="237"/>
      <c r="F13" s="237"/>
      <c r="G13" s="237"/>
      <c r="H13" s="237"/>
      <c r="I13" s="237"/>
    </row>
    <row r="14" spans="2:9" x14ac:dyDescent="0.3">
      <c r="B14" s="237"/>
      <c r="C14" s="237"/>
      <c r="D14" s="237"/>
      <c r="E14" s="237"/>
      <c r="F14" s="237"/>
      <c r="G14" s="237"/>
      <c r="H14" s="237"/>
      <c r="I14" s="237"/>
    </row>
    <row r="15" spans="2:9" x14ac:dyDescent="0.3">
      <c r="B15" s="7"/>
      <c r="C15" s="7"/>
      <c r="D15" s="7"/>
      <c r="E15" s="7"/>
      <c r="F15" s="7"/>
      <c r="G15" s="7"/>
      <c r="H15" s="7"/>
      <c r="I15" s="7"/>
    </row>
    <row r="16" spans="2:9" x14ac:dyDescent="0.3">
      <c r="B16" s="7"/>
      <c r="C16" s="7"/>
      <c r="D16" s="7"/>
      <c r="E16" s="7"/>
      <c r="F16" s="7"/>
      <c r="G16" s="7"/>
      <c r="H16" s="7"/>
      <c r="I16" s="7"/>
    </row>
    <row r="17" spans="2:9" x14ac:dyDescent="0.3">
      <c r="B17" s="7"/>
      <c r="C17" s="7"/>
      <c r="D17" s="7"/>
      <c r="E17" s="7"/>
      <c r="F17" s="7"/>
      <c r="G17" s="19"/>
      <c r="H17" s="19"/>
      <c r="I17" s="19"/>
    </row>
    <row r="18" spans="2:9" x14ac:dyDescent="0.3">
      <c r="B18" s="7"/>
      <c r="C18" s="7"/>
      <c r="D18" s="7"/>
      <c r="E18" s="7"/>
      <c r="F18" s="7"/>
      <c r="G18" s="19"/>
      <c r="H18" s="19"/>
      <c r="I18" s="19"/>
    </row>
    <row r="19" spans="2:9" x14ac:dyDescent="0.3">
      <c r="B19" s="7"/>
      <c r="C19" s="7"/>
      <c r="D19" s="7"/>
      <c r="E19" s="7"/>
      <c r="F19" s="7"/>
      <c r="G19" s="19"/>
      <c r="H19" s="19"/>
      <c r="I19" s="19"/>
    </row>
    <row r="20" spans="2:9" x14ac:dyDescent="0.3">
      <c r="B20" s="7"/>
      <c r="C20" s="7"/>
      <c r="D20" s="7"/>
      <c r="E20" s="7"/>
      <c r="F20" s="7"/>
      <c r="G20" s="19"/>
      <c r="H20" s="19"/>
      <c r="I20" s="19"/>
    </row>
    <row r="21" spans="2:9" x14ac:dyDescent="0.3">
      <c r="B21" s="7"/>
      <c r="C21" s="7"/>
      <c r="D21" s="7"/>
      <c r="E21" s="7"/>
      <c r="F21" s="7"/>
      <c r="G21" s="19"/>
      <c r="H21" s="19"/>
      <c r="I21" s="19"/>
    </row>
    <row r="22" spans="2:9" x14ac:dyDescent="0.3">
      <c r="B22" s="7"/>
      <c r="C22" s="7"/>
      <c r="D22" s="7"/>
      <c r="E22" s="7"/>
      <c r="F22" s="7"/>
      <c r="G22" s="19"/>
      <c r="H22" s="19"/>
      <c r="I22" s="19"/>
    </row>
    <row r="23" spans="2:9" x14ac:dyDescent="0.3">
      <c r="B23" s="7"/>
      <c r="C23" s="7"/>
      <c r="D23" s="7"/>
      <c r="E23" s="7"/>
      <c r="F23" s="7"/>
      <c r="G23" s="19"/>
      <c r="H23" s="19"/>
      <c r="I23" s="19"/>
    </row>
    <row r="24" spans="2:9" x14ac:dyDescent="0.3">
      <c r="B24" s="7"/>
      <c r="C24" s="7"/>
      <c r="D24" s="7"/>
      <c r="E24" s="7"/>
      <c r="F24" s="7"/>
      <c r="G24" s="19"/>
      <c r="H24" s="19"/>
      <c r="I24" s="19"/>
    </row>
    <row r="25" spans="2:9" x14ac:dyDescent="0.3">
      <c r="B25" s="7"/>
      <c r="C25" s="7"/>
      <c r="D25" s="7"/>
      <c r="E25" s="7"/>
      <c r="F25" s="7"/>
      <c r="G25" s="19"/>
      <c r="H25" s="19"/>
      <c r="I25" s="19"/>
    </row>
    <row r="26" spans="2:9" x14ac:dyDescent="0.3">
      <c r="B26" s="7"/>
      <c r="C26" s="7"/>
      <c r="D26" s="7"/>
      <c r="E26" s="7"/>
      <c r="F26" s="7"/>
      <c r="G26" s="19"/>
      <c r="H26" s="19"/>
      <c r="I26" s="19"/>
    </row>
    <row r="27" spans="2:9" x14ac:dyDescent="0.3">
      <c r="B27" s="7"/>
      <c r="C27" s="7"/>
      <c r="D27" s="7"/>
      <c r="E27" s="7"/>
      <c r="F27" s="7"/>
      <c r="G27" s="19"/>
      <c r="H27" s="19"/>
      <c r="I27" s="19"/>
    </row>
    <row r="28" spans="2:9" x14ac:dyDescent="0.3">
      <c r="B28" s="7"/>
      <c r="C28" s="7"/>
      <c r="D28" s="7"/>
      <c r="E28" s="7"/>
      <c r="F28" s="7"/>
      <c r="G28" s="19"/>
      <c r="H28" s="19"/>
      <c r="I28" s="19"/>
    </row>
  </sheetData>
  <mergeCells count="1">
    <mergeCell ref="B12:I1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B1:R42"/>
  <sheetViews>
    <sheetView showGridLines="0" zoomScale="90" zoomScaleNormal="90" workbookViewId="0">
      <selection sqref="A1:XFD1048576"/>
    </sheetView>
  </sheetViews>
  <sheetFormatPr baseColWidth="10" defaultRowHeight="14.4" x14ac:dyDescent="0.3"/>
  <cols>
    <col min="2" max="2" width="16.88671875" customWidth="1"/>
    <col min="3" max="3" width="7.44140625" bestFit="1" customWidth="1"/>
    <col min="4" max="4" width="7.109375" customWidth="1"/>
    <col min="5" max="5" width="5.44140625" bestFit="1" customWidth="1"/>
    <col min="6" max="7" width="5.33203125" bestFit="1" customWidth="1"/>
    <col min="8" max="8" width="5.5546875" bestFit="1" customWidth="1"/>
    <col min="9" max="9" width="5.5546875" style="74" bestFit="1" customWidth="1"/>
    <col min="10" max="10" width="5.33203125" bestFit="1" customWidth="1"/>
    <col min="11" max="11" width="4.44140625" customWidth="1"/>
    <col min="12" max="13" width="5.5546875" bestFit="1" customWidth="1"/>
    <col min="14" max="14" width="4.44140625" customWidth="1"/>
    <col min="15" max="15" width="5.33203125" bestFit="1" customWidth="1"/>
    <col min="18" max="18" width="14.109375" customWidth="1"/>
    <col min="19" max="19" width="13.44140625" customWidth="1"/>
    <col min="20" max="20" width="17.109375" customWidth="1"/>
    <col min="21" max="21" width="15.44140625" customWidth="1"/>
  </cols>
  <sheetData>
    <row r="1" spans="2:16" x14ac:dyDescent="0.3">
      <c r="B1" s="220" t="s">
        <v>50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</row>
    <row r="2" spans="2:16" x14ac:dyDescent="0.3"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</row>
    <row r="3" spans="2:16" ht="15.75" customHeight="1" x14ac:dyDescent="0.3">
      <c r="B3" s="251" t="s">
        <v>22</v>
      </c>
      <c r="C3" s="253" t="s">
        <v>53</v>
      </c>
      <c r="D3" s="255" t="s">
        <v>51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</row>
    <row r="4" spans="2:16" x14ac:dyDescent="0.3">
      <c r="B4" s="252"/>
      <c r="C4" s="254"/>
      <c r="D4" s="32" t="s">
        <v>23</v>
      </c>
      <c r="E4" s="33" t="s">
        <v>24</v>
      </c>
      <c r="F4" s="33" t="s">
        <v>25</v>
      </c>
      <c r="G4" s="33" t="s">
        <v>26</v>
      </c>
      <c r="H4" s="33" t="s">
        <v>27</v>
      </c>
      <c r="I4" s="67" t="s">
        <v>28</v>
      </c>
      <c r="J4" s="38" t="s">
        <v>29</v>
      </c>
      <c r="K4" s="33" t="s">
        <v>30</v>
      </c>
      <c r="L4" s="33" t="s">
        <v>31</v>
      </c>
      <c r="M4" s="33" t="s">
        <v>32</v>
      </c>
      <c r="N4" s="33" t="s">
        <v>33</v>
      </c>
      <c r="O4" s="33" t="s">
        <v>34</v>
      </c>
    </row>
    <row r="5" spans="2:16" ht="15" thickBot="1" x14ac:dyDescent="0.35">
      <c r="B5" s="41" t="s">
        <v>35</v>
      </c>
      <c r="C5" s="42">
        <f t="shared" ref="C5:O5" si="0">+C11+C17+C23+C29+C35</f>
        <v>229</v>
      </c>
      <c r="D5" s="45">
        <f t="shared" si="0"/>
        <v>20</v>
      </c>
      <c r="E5" s="46">
        <f t="shared" si="0"/>
        <v>16</v>
      </c>
      <c r="F5" s="46">
        <f t="shared" si="0"/>
        <v>19</v>
      </c>
      <c r="G5" s="46">
        <f t="shared" si="0"/>
        <v>17</v>
      </c>
      <c r="H5" s="46">
        <f t="shared" si="0"/>
        <v>16</v>
      </c>
      <c r="I5" s="68">
        <f t="shared" si="0"/>
        <v>40</v>
      </c>
      <c r="J5" s="46">
        <f t="shared" si="0"/>
        <v>19</v>
      </c>
      <c r="K5" s="46">
        <f t="shared" si="0"/>
        <v>8</v>
      </c>
      <c r="L5" s="46">
        <f t="shared" si="0"/>
        <v>18</v>
      </c>
      <c r="M5" s="46">
        <f t="shared" si="0"/>
        <v>38</v>
      </c>
      <c r="N5" s="46">
        <f t="shared" si="0"/>
        <v>8</v>
      </c>
      <c r="O5" s="46">
        <f t="shared" si="0"/>
        <v>10</v>
      </c>
      <c r="P5" s="6"/>
    </row>
    <row r="6" spans="2:16" ht="15" customHeight="1" x14ac:dyDescent="0.3">
      <c r="B6" s="40">
        <v>2019</v>
      </c>
      <c r="C6" s="8">
        <f>SUM(D6:O6)</f>
        <v>90</v>
      </c>
      <c r="D6" s="35">
        <f>+D12+D18+D24+D30+D36</f>
        <v>0</v>
      </c>
      <c r="E6" s="34">
        <v>4</v>
      </c>
      <c r="F6" s="34">
        <v>2</v>
      </c>
      <c r="G6" s="34">
        <v>10</v>
      </c>
      <c r="H6" s="34">
        <v>4</v>
      </c>
      <c r="I6" s="69">
        <v>22</v>
      </c>
      <c r="J6" s="34">
        <v>16</v>
      </c>
      <c r="K6" s="34">
        <v>5</v>
      </c>
      <c r="L6" s="34">
        <v>7</v>
      </c>
      <c r="M6" s="34">
        <v>9</v>
      </c>
      <c r="N6" s="34">
        <v>3</v>
      </c>
      <c r="O6" s="34">
        <v>8</v>
      </c>
    </row>
    <row r="7" spans="2:16" ht="15" customHeight="1" x14ac:dyDescent="0.3">
      <c r="B7" s="40">
        <v>2020</v>
      </c>
      <c r="C7" s="8">
        <f>SUM(D7:O7)</f>
        <v>26</v>
      </c>
      <c r="D7" s="35">
        <f>+D13+D19+D25+D31+D37</f>
        <v>9</v>
      </c>
      <c r="E7" s="34">
        <f t="shared" ref="E7:O7" si="1">+E13+E19+E25+E31+E37</f>
        <v>1</v>
      </c>
      <c r="F7" s="34">
        <f t="shared" si="1"/>
        <v>2</v>
      </c>
      <c r="G7" s="34">
        <f t="shared" si="1"/>
        <v>0</v>
      </c>
      <c r="H7" s="34">
        <f t="shared" si="1"/>
        <v>0</v>
      </c>
      <c r="I7" s="69">
        <f t="shared" si="1"/>
        <v>0</v>
      </c>
      <c r="J7" s="34">
        <f t="shared" si="1"/>
        <v>1</v>
      </c>
      <c r="K7" s="34">
        <f t="shared" si="1"/>
        <v>2</v>
      </c>
      <c r="L7" s="34">
        <f t="shared" si="1"/>
        <v>7</v>
      </c>
      <c r="M7" s="34">
        <f t="shared" si="1"/>
        <v>2</v>
      </c>
      <c r="N7" s="34">
        <f t="shared" si="1"/>
        <v>2</v>
      </c>
      <c r="O7" s="34">
        <f t="shared" si="1"/>
        <v>0</v>
      </c>
    </row>
    <row r="8" spans="2:16" ht="15" customHeight="1" x14ac:dyDescent="0.3">
      <c r="B8" s="40">
        <v>2021</v>
      </c>
      <c r="C8" s="8">
        <f>SUM(D8:O8)</f>
        <v>49</v>
      </c>
      <c r="D8" s="35">
        <f>+D14+D20+D26+D32+D38</f>
        <v>3</v>
      </c>
      <c r="E8" s="34">
        <f t="shared" ref="E8:O8" si="2">+E14+E20+E26+E32+E38</f>
        <v>4</v>
      </c>
      <c r="F8" s="34">
        <f t="shared" si="2"/>
        <v>2</v>
      </c>
      <c r="G8" s="34">
        <f t="shared" si="2"/>
        <v>4</v>
      </c>
      <c r="H8" s="34">
        <f t="shared" si="2"/>
        <v>3</v>
      </c>
      <c r="I8" s="69">
        <f t="shared" si="2"/>
        <v>1</v>
      </c>
      <c r="J8" s="34">
        <f t="shared" si="2"/>
        <v>2</v>
      </c>
      <c r="K8" s="34">
        <f t="shared" si="2"/>
        <v>1</v>
      </c>
      <c r="L8" s="34">
        <f t="shared" si="2"/>
        <v>4</v>
      </c>
      <c r="M8" s="34">
        <f t="shared" si="2"/>
        <v>22</v>
      </c>
      <c r="N8" s="34">
        <f t="shared" si="2"/>
        <v>2</v>
      </c>
      <c r="O8" s="34">
        <f t="shared" si="2"/>
        <v>1</v>
      </c>
    </row>
    <row r="9" spans="2:16" ht="15" customHeight="1" x14ac:dyDescent="0.3">
      <c r="B9" s="40">
        <v>2022</v>
      </c>
      <c r="C9" s="8">
        <f>SUM(D9:O9)</f>
        <v>46</v>
      </c>
      <c r="D9" s="35">
        <f>+D15+D21+D27+D33+D39</f>
        <v>1</v>
      </c>
      <c r="E9" s="34">
        <f t="shared" ref="E9:O9" si="3">+E15+E21+E27+E33+E39</f>
        <v>0</v>
      </c>
      <c r="F9" s="34">
        <f t="shared" si="3"/>
        <v>13</v>
      </c>
      <c r="G9" s="34">
        <f t="shared" si="3"/>
        <v>1</v>
      </c>
      <c r="H9" s="34">
        <f t="shared" si="3"/>
        <v>8</v>
      </c>
      <c r="I9" s="69">
        <f t="shared" si="3"/>
        <v>16</v>
      </c>
      <c r="J9" s="34">
        <f t="shared" si="3"/>
        <v>0</v>
      </c>
      <c r="K9" s="34">
        <f t="shared" si="3"/>
        <v>0</v>
      </c>
      <c r="L9" s="34">
        <f t="shared" si="3"/>
        <v>0</v>
      </c>
      <c r="M9" s="34">
        <f t="shared" si="3"/>
        <v>5</v>
      </c>
      <c r="N9" s="34">
        <f t="shared" si="3"/>
        <v>1</v>
      </c>
      <c r="O9" s="34">
        <f t="shared" si="3"/>
        <v>1</v>
      </c>
    </row>
    <row r="10" spans="2:16" s="74" customFormat="1" ht="15" customHeight="1" x14ac:dyDescent="0.3">
      <c r="B10" s="75">
        <v>2023</v>
      </c>
      <c r="C10" s="76">
        <f>SUM(D10:O10)</f>
        <v>18</v>
      </c>
      <c r="D10" s="77">
        <f>+D16+D22+D28+D34+D40</f>
        <v>7</v>
      </c>
      <c r="E10" s="69">
        <f t="shared" ref="E10:O10" si="4">+E16+E22+E28+E34+E40</f>
        <v>7</v>
      </c>
      <c r="F10" s="69">
        <f t="shared" si="4"/>
        <v>0</v>
      </c>
      <c r="G10" s="69">
        <f t="shared" si="4"/>
        <v>2</v>
      </c>
      <c r="H10" s="69">
        <f t="shared" si="4"/>
        <v>1</v>
      </c>
      <c r="I10" s="69">
        <f t="shared" si="4"/>
        <v>1</v>
      </c>
      <c r="J10" s="69">
        <f t="shared" si="4"/>
        <v>0</v>
      </c>
      <c r="K10" s="69">
        <f t="shared" si="4"/>
        <v>0</v>
      </c>
      <c r="L10" s="69">
        <f t="shared" si="4"/>
        <v>0</v>
      </c>
      <c r="M10" s="69">
        <f t="shared" si="4"/>
        <v>0</v>
      </c>
      <c r="N10" s="69">
        <f t="shared" si="4"/>
        <v>0</v>
      </c>
      <c r="O10" s="69">
        <f t="shared" si="4"/>
        <v>0</v>
      </c>
    </row>
    <row r="11" spans="2:16" ht="15" thickBot="1" x14ac:dyDescent="0.35">
      <c r="B11" s="43" t="s">
        <v>4</v>
      </c>
      <c r="C11" s="44">
        <f>SUM(C12:C16)</f>
        <v>125</v>
      </c>
      <c r="D11" s="47">
        <f>SUM(D12:D16)</f>
        <v>8</v>
      </c>
      <c r="E11" s="48">
        <f t="shared" ref="E11:O11" si="5">SUM(E12:E16)</f>
        <v>4</v>
      </c>
      <c r="F11" s="48">
        <f t="shared" si="5"/>
        <v>12</v>
      </c>
      <c r="G11" s="48">
        <f t="shared" si="5"/>
        <v>10</v>
      </c>
      <c r="H11" s="48">
        <f t="shared" si="5"/>
        <v>5</v>
      </c>
      <c r="I11" s="70">
        <f t="shared" si="5"/>
        <v>32</v>
      </c>
      <c r="J11" s="48">
        <f t="shared" si="5"/>
        <v>12</v>
      </c>
      <c r="K11" s="48">
        <f t="shared" si="5"/>
        <v>4</v>
      </c>
      <c r="L11" s="48">
        <f t="shared" si="5"/>
        <v>10</v>
      </c>
      <c r="M11" s="48">
        <f t="shared" si="5"/>
        <v>23</v>
      </c>
      <c r="N11" s="48">
        <f t="shared" si="5"/>
        <v>4</v>
      </c>
      <c r="O11" s="48">
        <f t="shared" si="5"/>
        <v>1</v>
      </c>
    </row>
    <row r="12" spans="2:16" ht="15" customHeight="1" x14ac:dyDescent="0.3">
      <c r="B12" s="11">
        <v>2019</v>
      </c>
      <c r="C12" s="9">
        <f>SUM(D12:O12)</f>
        <v>62</v>
      </c>
      <c r="D12" s="10">
        <v>0</v>
      </c>
      <c r="E12" s="24">
        <v>3</v>
      </c>
      <c r="F12" s="24">
        <v>1</v>
      </c>
      <c r="G12" s="24">
        <v>8</v>
      </c>
      <c r="H12" s="24">
        <v>4</v>
      </c>
      <c r="I12" s="71">
        <v>21</v>
      </c>
      <c r="J12" s="24">
        <v>11</v>
      </c>
      <c r="K12" s="24">
        <v>3</v>
      </c>
      <c r="L12" s="24">
        <v>5</v>
      </c>
      <c r="M12" s="24">
        <v>4</v>
      </c>
      <c r="N12" s="24">
        <v>2</v>
      </c>
      <c r="O12" s="24">
        <v>0</v>
      </c>
    </row>
    <row r="13" spans="2:16" ht="15" customHeight="1" x14ac:dyDescent="0.3">
      <c r="B13" s="11">
        <v>2020</v>
      </c>
      <c r="C13" s="9">
        <f>SUM(D13:O13)</f>
        <v>15</v>
      </c>
      <c r="D13" s="10">
        <v>8</v>
      </c>
      <c r="E13" s="24">
        <v>1</v>
      </c>
      <c r="F13" s="24">
        <v>0</v>
      </c>
      <c r="G13" s="24">
        <v>0</v>
      </c>
      <c r="H13" s="24">
        <v>0</v>
      </c>
      <c r="I13" s="71">
        <v>0</v>
      </c>
      <c r="J13" s="24">
        <v>1</v>
      </c>
      <c r="K13" s="24">
        <v>1</v>
      </c>
      <c r="L13" s="24">
        <v>4</v>
      </c>
      <c r="M13" s="24">
        <v>0</v>
      </c>
      <c r="N13" s="24">
        <v>0</v>
      </c>
      <c r="O13" s="24">
        <v>0</v>
      </c>
    </row>
    <row r="14" spans="2:16" ht="15" customHeight="1" x14ac:dyDescent="0.3">
      <c r="B14" s="11">
        <v>2021</v>
      </c>
      <c r="C14" s="9">
        <f>SUM(D14:O14)</f>
        <v>23</v>
      </c>
      <c r="D14" s="10">
        <v>0</v>
      </c>
      <c r="E14" s="24">
        <v>0</v>
      </c>
      <c r="F14" s="24">
        <v>0</v>
      </c>
      <c r="G14" s="24">
        <v>0</v>
      </c>
      <c r="H14" s="24">
        <v>0</v>
      </c>
      <c r="I14" s="71">
        <v>0</v>
      </c>
      <c r="J14" s="24">
        <v>0</v>
      </c>
      <c r="K14" s="24">
        <v>0</v>
      </c>
      <c r="L14" s="24">
        <v>1</v>
      </c>
      <c r="M14" s="24">
        <v>19</v>
      </c>
      <c r="N14" s="24">
        <v>2</v>
      </c>
      <c r="O14" s="24">
        <v>1</v>
      </c>
    </row>
    <row r="15" spans="2:16" ht="14.25" customHeight="1" x14ac:dyDescent="0.3">
      <c r="B15" s="11">
        <v>2022</v>
      </c>
      <c r="C15" s="9">
        <f>SUM(D15:O15)</f>
        <v>23</v>
      </c>
      <c r="D15" s="10">
        <v>0</v>
      </c>
      <c r="E15" s="24">
        <v>0</v>
      </c>
      <c r="F15" s="24">
        <v>11</v>
      </c>
      <c r="G15" s="24">
        <v>1</v>
      </c>
      <c r="H15" s="24">
        <v>1</v>
      </c>
      <c r="I15" s="71">
        <v>10</v>
      </c>
      <c r="J15" s="24">
        <f>SUM(K15:V15)</f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</row>
    <row r="16" spans="2:16" ht="14.25" customHeight="1" x14ac:dyDescent="0.3">
      <c r="B16" s="11">
        <v>2023</v>
      </c>
      <c r="C16" s="9">
        <f>SUM(D16:O16)</f>
        <v>2</v>
      </c>
      <c r="D16" s="10">
        <v>0</v>
      </c>
      <c r="E16" s="24">
        <v>0</v>
      </c>
      <c r="F16" s="24">
        <v>0</v>
      </c>
      <c r="G16" s="24">
        <v>1</v>
      </c>
      <c r="H16" s="24">
        <v>0</v>
      </c>
      <c r="I16" s="71">
        <v>1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/>
    </row>
    <row r="17" spans="2:16" ht="15" thickBot="1" x14ac:dyDescent="0.35">
      <c r="B17" s="43" t="s">
        <v>3</v>
      </c>
      <c r="C17" s="44">
        <f>SUM(C18:C22)</f>
        <v>45</v>
      </c>
      <c r="D17" s="47">
        <f>SUM(D18:D22)</f>
        <v>1</v>
      </c>
      <c r="E17" s="48">
        <f t="shared" ref="E17:O17" si="6">SUM(E18:E22)</f>
        <v>2</v>
      </c>
      <c r="F17" s="48">
        <f t="shared" si="6"/>
        <v>4</v>
      </c>
      <c r="G17" s="48">
        <f t="shared" si="6"/>
        <v>5</v>
      </c>
      <c r="H17" s="48">
        <f t="shared" si="6"/>
        <v>2</v>
      </c>
      <c r="I17" s="70">
        <f t="shared" si="6"/>
        <v>3</v>
      </c>
      <c r="J17" s="48">
        <f t="shared" si="6"/>
        <v>1</v>
      </c>
      <c r="K17" s="48">
        <f t="shared" si="6"/>
        <v>2</v>
      </c>
      <c r="L17" s="48">
        <f t="shared" si="6"/>
        <v>6</v>
      </c>
      <c r="M17" s="48">
        <f t="shared" si="6"/>
        <v>8</v>
      </c>
      <c r="N17" s="48">
        <f t="shared" si="6"/>
        <v>3</v>
      </c>
      <c r="O17" s="48">
        <f t="shared" si="6"/>
        <v>8</v>
      </c>
      <c r="P17" s="6"/>
    </row>
    <row r="18" spans="2:16" ht="15" customHeight="1" x14ac:dyDescent="0.3">
      <c r="B18" s="11">
        <v>2019</v>
      </c>
      <c r="C18" s="9">
        <f t="shared" ref="C18:C23" si="7">SUM(D18:O18)</f>
        <v>22</v>
      </c>
      <c r="D18" s="10">
        <v>0</v>
      </c>
      <c r="E18" s="24">
        <v>1</v>
      </c>
      <c r="F18" s="24">
        <v>1</v>
      </c>
      <c r="G18" s="24">
        <v>2</v>
      </c>
      <c r="H18" s="24" t="s">
        <v>2</v>
      </c>
      <c r="I18" s="71">
        <v>1</v>
      </c>
      <c r="J18" s="24">
        <v>1</v>
      </c>
      <c r="K18" s="24">
        <v>2</v>
      </c>
      <c r="L18" s="24">
        <v>2</v>
      </c>
      <c r="M18" s="24">
        <v>4</v>
      </c>
      <c r="N18" s="24">
        <v>1</v>
      </c>
      <c r="O18" s="24">
        <v>7</v>
      </c>
      <c r="P18" s="6"/>
    </row>
    <row r="19" spans="2:16" ht="15" customHeight="1" x14ac:dyDescent="0.3">
      <c r="B19" s="11">
        <v>2020</v>
      </c>
      <c r="C19" s="9">
        <f t="shared" si="7"/>
        <v>9</v>
      </c>
      <c r="D19" s="10">
        <v>1</v>
      </c>
      <c r="E19" s="24">
        <v>0</v>
      </c>
      <c r="F19" s="24">
        <v>2</v>
      </c>
      <c r="G19" s="24">
        <v>0</v>
      </c>
      <c r="H19" s="24">
        <v>0</v>
      </c>
      <c r="I19" s="71">
        <v>0</v>
      </c>
      <c r="J19" s="24">
        <v>0</v>
      </c>
      <c r="K19" s="24">
        <v>0</v>
      </c>
      <c r="L19" s="24">
        <v>2</v>
      </c>
      <c r="M19" s="24">
        <v>2</v>
      </c>
      <c r="N19" s="24">
        <v>2</v>
      </c>
      <c r="O19" s="24">
        <v>0</v>
      </c>
    </row>
    <row r="20" spans="2:16" ht="15" customHeight="1" x14ac:dyDescent="0.3">
      <c r="B20" s="11">
        <v>2021</v>
      </c>
      <c r="C20" s="9">
        <f t="shared" si="7"/>
        <v>10</v>
      </c>
      <c r="D20" s="10">
        <v>0</v>
      </c>
      <c r="E20" s="24">
        <v>0</v>
      </c>
      <c r="F20" s="24">
        <v>1</v>
      </c>
      <c r="G20" s="24">
        <v>2</v>
      </c>
      <c r="H20" s="24">
        <v>2</v>
      </c>
      <c r="I20" s="71">
        <v>1</v>
      </c>
      <c r="J20" s="24">
        <v>0</v>
      </c>
      <c r="K20" s="24">
        <v>0</v>
      </c>
      <c r="L20" s="24">
        <v>2</v>
      </c>
      <c r="M20" s="24">
        <v>2</v>
      </c>
      <c r="N20" s="24">
        <v>0</v>
      </c>
      <c r="O20" s="24">
        <v>0</v>
      </c>
    </row>
    <row r="21" spans="2:16" ht="15" customHeight="1" x14ac:dyDescent="0.3">
      <c r="B21" s="11">
        <v>2022</v>
      </c>
      <c r="C21" s="9">
        <f t="shared" si="7"/>
        <v>2</v>
      </c>
      <c r="D21" s="10">
        <v>0</v>
      </c>
      <c r="E21" s="24">
        <v>0</v>
      </c>
      <c r="F21" s="24">
        <v>0</v>
      </c>
      <c r="G21" s="24">
        <v>0</v>
      </c>
      <c r="H21" s="24">
        <v>0</v>
      </c>
      <c r="I21" s="71">
        <v>1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1</v>
      </c>
    </row>
    <row r="22" spans="2:16" ht="15" customHeight="1" x14ac:dyDescent="0.3">
      <c r="B22" s="11">
        <v>2023</v>
      </c>
      <c r="C22" s="9">
        <f t="shared" si="7"/>
        <v>2</v>
      </c>
      <c r="D22" s="10">
        <v>0</v>
      </c>
      <c r="E22" s="24">
        <v>1</v>
      </c>
      <c r="F22" s="24">
        <v>0</v>
      </c>
      <c r="G22" s="24">
        <v>1</v>
      </c>
      <c r="H22" s="24">
        <v>0</v>
      </c>
      <c r="I22" s="71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</row>
    <row r="23" spans="2:16" s="20" customFormat="1" ht="15" thickBot="1" x14ac:dyDescent="0.25">
      <c r="B23" s="51" t="s">
        <v>36</v>
      </c>
      <c r="C23" s="44">
        <f t="shared" si="7"/>
        <v>8</v>
      </c>
      <c r="D23" s="49">
        <f t="shared" ref="D23:O23" si="8">SUM(D24:D28)</f>
        <v>1</v>
      </c>
      <c r="E23" s="50">
        <f t="shared" si="8"/>
        <v>0</v>
      </c>
      <c r="F23" s="50">
        <f t="shared" si="8"/>
        <v>1</v>
      </c>
      <c r="G23" s="50">
        <f t="shared" si="8"/>
        <v>0</v>
      </c>
      <c r="H23" s="50">
        <f t="shared" si="8"/>
        <v>0</v>
      </c>
      <c r="I23" s="72">
        <f t="shared" si="8"/>
        <v>0</v>
      </c>
      <c r="J23" s="50">
        <f t="shared" si="8"/>
        <v>4</v>
      </c>
      <c r="K23" s="50">
        <f t="shared" si="8"/>
        <v>0</v>
      </c>
      <c r="L23" s="50">
        <f t="shared" si="8"/>
        <v>1</v>
      </c>
      <c r="M23" s="50">
        <f t="shared" si="8"/>
        <v>0</v>
      </c>
      <c r="N23" s="50">
        <f t="shared" si="8"/>
        <v>0</v>
      </c>
      <c r="O23" s="50">
        <f t="shared" si="8"/>
        <v>1</v>
      </c>
    </row>
    <row r="24" spans="2:16" ht="15" customHeight="1" x14ac:dyDescent="0.3">
      <c r="B24" s="11">
        <v>2019</v>
      </c>
      <c r="C24" s="9">
        <f>SUM(D24:O24)</f>
        <v>5</v>
      </c>
      <c r="D24" s="10">
        <v>0</v>
      </c>
      <c r="E24" s="24" t="s">
        <v>2</v>
      </c>
      <c r="F24" s="24" t="s">
        <v>2</v>
      </c>
      <c r="G24" s="24" t="s">
        <v>2</v>
      </c>
      <c r="H24" s="24" t="s">
        <v>2</v>
      </c>
      <c r="I24" s="71" t="s">
        <v>2</v>
      </c>
      <c r="J24" s="24">
        <v>4</v>
      </c>
      <c r="K24" s="24" t="s">
        <v>2</v>
      </c>
      <c r="L24" s="24" t="s">
        <v>2</v>
      </c>
      <c r="M24" s="24" t="s">
        <v>2</v>
      </c>
      <c r="N24" s="24" t="s">
        <v>2</v>
      </c>
      <c r="O24" s="24">
        <v>1</v>
      </c>
    </row>
    <row r="25" spans="2:16" ht="15" customHeight="1" x14ac:dyDescent="0.3">
      <c r="B25" s="11">
        <v>2020</v>
      </c>
      <c r="C25" s="9">
        <f>SUM(D25:O25)</f>
        <v>1</v>
      </c>
      <c r="D25" s="10">
        <v>0</v>
      </c>
      <c r="E25" s="24">
        <v>0</v>
      </c>
      <c r="F25" s="24">
        <v>0</v>
      </c>
      <c r="G25" s="24">
        <v>0</v>
      </c>
      <c r="H25" s="24">
        <v>0</v>
      </c>
      <c r="I25" s="71">
        <v>0</v>
      </c>
      <c r="J25" s="24">
        <v>0</v>
      </c>
      <c r="K25" s="24">
        <v>0</v>
      </c>
      <c r="L25" s="24">
        <v>1</v>
      </c>
      <c r="M25" s="24">
        <v>0</v>
      </c>
      <c r="N25" s="24">
        <v>0</v>
      </c>
      <c r="O25" s="24">
        <v>0</v>
      </c>
    </row>
    <row r="26" spans="2:16" ht="15" customHeight="1" x14ac:dyDescent="0.3">
      <c r="B26" s="11">
        <v>2021</v>
      </c>
      <c r="C26" s="9">
        <f>SUM(D26:O26)</f>
        <v>2</v>
      </c>
      <c r="D26" s="10">
        <v>1</v>
      </c>
      <c r="E26" s="24">
        <v>0</v>
      </c>
      <c r="F26" s="24">
        <v>1</v>
      </c>
      <c r="G26" s="24">
        <v>0</v>
      </c>
      <c r="H26" s="24">
        <v>0</v>
      </c>
      <c r="I26" s="71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</row>
    <row r="27" spans="2:16" ht="14.25" customHeight="1" x14ac:dyDescent="0.3">
      <c r="B27" s="11">
        <v>2022</v>
      </c>
      <c r="C27" s="9">
        <f>SUM(D27:O27)</f>
        <v>0</v>
      </c>
      <c r="D27" s="10">
        <v>0</v>
      </c>
      <c r="E27" s="24">
        <v>0</v>
      </c>
      <c r="F27" s="24">
        <v>0</v>
      </c>
      <c r="G27" s="24">
        <v>0</v>
      </c>
      <c r="H27" s="24">
        <v>0</v>
      </c>
      <c r="I27" s="71">
        <v>0</v>
      </c>
      <c r="J27" s="24">
        <v>0</v>
      </c>
      <c r="K27" s="24">
        <v>0</v>
      </c>
      <c r="L27" s="24">
        <v>0</v>
      </c>
      <c r="M27" s="24">
        <v>0</v>
      </c>
      <c r="N27" s="24"/>
      <c r="O27" s="24">
        <v>0</v>
      </c>
    </row>
    <row r="28" spans="2:16" ht="15" customHeight="1" x14ac:dyDescent="0.3">
      <c r="B28" s="11">
        <v>2023</v>
      </c>
      <c r="C28" s="9">
        <f>SUM(D28:O28)</f>
        <v>0</v>
      </c>
      <c r="D28" s="10">
        <v>0</v>
      </c>
      <c r="E28" s="24">
        <v>0</v>
      </c>
      <c r="F28" s="24">
        <v>0</v>
      </c>
      <c r="G28" s="24">
        <v>0</v>
      </c>
      <c r="H28" s="24">
        <v>0</v>
      </c>
      <c r="I28" s="71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</row>
    <row r="29" spans="2:16" ht="15" customHeight="1" thickBot="1" x14ac:dyDescent="0.35">
      <c r="B29" s="43" t="s">
        <v>7</v>
      </c>
      <c r="C29" s="44">
        <f>SUM(C30:C34)</f>
        <v>3</v>
      </c>
      <c r="D29" s="47">
        <f>SUM(D30:D34)</f>
        <v>1</v>
      </c>
      <c r="E29" s="48">
        <f t="shared" ref="E29:O29" si="9">SUM(E30:E34)</f>
        <v>0</v>
      </c>
      <c r="F29" s="48">
        <f t="shared" si="9"/>
        <v>0</v>
      </c>
      <c r="G29" s="48">
        <f t="shared" si="9"/>
        <v>0</v>
      </c>
      <c r="H29" s="48">
        <f t="shared" si="9"/>
        <v>0</v>
      </c>
      <c r="I29" s="70">
        <f t="shared" si="9"/>
        <v>0</v>
      </c>
      <c r="J29" s="48">
        <f t="shared" si="9"/>
        <v>0</v>
      </c>
      <c r="K29" s="48">
        <f t="shared" si="9"/>
        <v>1</v>
      </c>
      <c r="L29" s="48">
        <f t="shared" si="9"/>
        <v>0</v>
      </c>
      <c r="M29" s="48">
        <f t="shared" si="9"/>
        <v>1</v>
      </c>
      <c r="N29" s="48">
        <f t="shared" si="9"/>
        <v>0</v>
      </c>
      <c r="O29" s="48">
        <f t="shared" si="9"/>
        <v>0</v>
      </c>
    </row>
    <row r="30" spans="2:16" ht="15" customHeight="1" x14ac:dyDescent="0.3">
      <c r="B30" s="11">
        <v>2019</v>
      </c>
      <c r="C30" s="9">
        <f t="shared" ref="C30:C40" si="10">SUM(D30:O30)</f>
        <v>1</v>
      </c>
      <c r="D30" s="10">
        <v>0</v>
      </c>
      <c r="E30" s="24" t="s">
        <v>2</v>
      </c>
      <c r="F30" s="24" t="s">
        <v>2</v>
      </c>
      <c r="G30" s="24" t="s">
        <v>2</v>
      </c>
      <c r="H30" s="24" t="s">
        <v>2</v>
      </c>
      <c r="I30" s="71" t="s">
        <v>2</v>
      </c>
      <c r="J30" s="24" t="s">
        <v>2</v>
      </c>
      <c r="K30" s="24" t="s">
        <v>2</v>
      </c>
      <c r="L30" s="24" t="s">
        <v>2</v>
      </c>
      <c r="M30" s="24">
        <v>1</v>
      </c>
      <c r="N30" s="24" t="s">
        <v>2</v>
      </c>
      <c r="O30" s="24" t="s">
        <v>2</v>
      </c>
    </row>
    <row r="31" spans="2:16" ht="15" customHeight="1" x14ac:dyDescent="0.3">
      <c r="B31" s="11">
        <v>2020</v>
      </c>
      <c r="C31" s="9">
        <f t="shared" si="10"/>
        <v>1</v>
      </c>
      <c r="D31" s="10">
        <v>0</v>
      </c>
      <c r="E31" s="24">
        <v>0</v>
      </c>
      <c r="F31" s="24">
        <v>0</v>
      </c>
      <c r="G31" s="24">
        <v>0</v>
      </c>
      <c r="H31" s="24">
        <v>0</v>
      </c>
      <c r="I31" s="71">
        <v>0</v>
      </c>
      <c r="J31" s="24">
        <v>0</v>
      </c>
      <c r="K31" s="24">
        <v>1</v>
      </c>
      <c r="L31" s="24">
        <v>0</v>
      </c>
      <c r="M31" s="24">
        <v>0</v>
      </c>
      <c r="N31" s="24">
        <v>0</v>
      </c>
      <c r="O31" s="24">
        <v>0</v>
      </c>
    </row>
    <row r="32" spans="2:16" ht="15" customHeight="1" x14ac:dyDescent="0.3">
      <c r="B32" s="11">
        <v>2021</v>
      </c>
      <c r="C32" s="9">
        <f t="shared" si="10"/>
        <v>0</v>
      </c>
      <c r="D32" s="10">
        <v>0</v>
      </c>
      <c r="E32" s="24">
        <v>0</v>
      </c>
      <c r="F32" s="24">
        <v>0</v>
      </c>
      <c r="G32" s="24">
        <v>0</v>
      </c>
      <c r="H32" s="24">
        <v>0</v>
      </c>
      <c r="I32" s="71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</row>
    <row r="33" spans="2:18" ht="12" customHeight="1" x14ac:dyDescent="0.3">
      <c r="B33" s="11">
        <v>2022</v>
      </c>
      <c r="C33" s="9">
        <f t="shared" si="10"/>
        <v>0</v>
      </c>
      <c r="D33" s="10">
        <v>0</v>
      </c>
      <c r="E33" s="24">
        <v>0</v>
      </c>
      <c r="F33" s="24">
        <v>0</v>
      </c>
      <c r="G33" s="24">
        <v>0</v>
      </c>
      <c r="H33" s="24">
        <v>0</v>
      </c>
      <c r="I33" s="71">
        <v>0</v>
      </c>
      <c r="J33" s="24">
        <v>0</v>
      </c>
      <c r="K33" s="24">
        <v>0</v>
      </c>
      <c r="L33" s="24">
        <v>0</v>
      </c>
      <c r="M33" s="24"/>
      <c r="N33" s="24">
        <v>0</v>
      </c>
      <c r="O33" s="24">
        <v>0</v>
      </c>
    </row>
    <row r="34" spans="2:18" ht="12" customHeight="1" x14ac:dyDescent="0.3">
      <c r="B34" s="11">
        <v>2023</v>
      </c>
      <c r="C34" s="9">
        <f t="shared" si="10"/>
        <v>1</v>
      </c>
      <c r="D34" s="10">
        <v>1</v>
      </c>
      <c r="E34" s="24">
        <v>0</v>
      </c>
      <c r="F34" s="24">
        <v>0</v>
      </c>
      <c r="G34" s="24">
        <v>0</v>
      </c>
      <c r="H34" s="24">
        <v>0</v>
      </c>
      <c r="I34" s="71">
        <v>0</v>
      </c>
      <c r="J34" s="24">
        <v>0</v>
      </c>
      <c r="K34" s="24">
        <v>0</v>
      </c>
      <c r="L34" s="24">
        <v>0</v>
      </c>
      <c r="M34" s="24"/>
      <c r="N34" s="24">
        <v>0</v>
      </c>
      <c r="O34" s="24">
        <v>0</v>
      </c>
    </row>
    <row r="35" spans="2:18" ht="12.75" customHeight="1" thickBot="1" x14ac:dyDescent="0.35">
      <c r="B35" s="43" t="s">
        <v>8</v>
      </c>
      <c r="C35" s="13">
        <f t="shared" si="10"/>
        <v>48</v>
      </c>
      <c r="D35" s="47">
        <f>SUM(D36:D40)</f>
        <v>9</v>
      </c>
      <c r="E35" s="48">
        <f t="shared" ref="E35:O35" si="11">SUM(E36:E40)</f>
        <v>10</v>
      </c>
      <c r="F35" s="48">
        <f t="shared" si="11"/>
        <v>2</v>
      </c>
      <c r="G35" s="48">
        <f t="shared" si="11"/>
        <v>2</v>
      </c>
      <c r="H35" s="48">
        <f t="shared" si="11"/>
        <v>9</v>
      </c>
      <c r="I35" s="70">
        <f t="shared" si="11"/>
        <v>5</v>
      </c>
      <c r="J35" s="48">
        <f t="shared" si="11"/>
        <v>2</v>
      </c>
      <c r="K35" s="48">
        <f t="shared" si="11"/>
        <v>1</v>
      </c>
      <c r="L35" s="48">
        <f t="shared" si="11"/>
        <v>1</v>
      </c>
      <c r="M35" s="48">
        <f t="shared" si="11"/>
        <v>6</v>
      </c>
      <c r="N35" s="48">
        <f t="shared" si="11"/>
        <v>1</v>
      </c>
      <c r="O35" s="48">
        <f t="shared" si="11"/>
        <v>0</v>
      </c>
    </row>
    <row r="36" spans="2:18" ht="15" customHeight="1" x14ac:dyDescent="0.3">
      <c r="B36" s="11">
        <v>2019</v>
      </c>
      <c r="C36" s="9">
        <f t="shared" si="10"/>
        <v>0</v>
      </c>
      <c r="D36" s="10">
        <v>0</v>
      </c>
      <c r="E36" s="24">
        <v>0</v>
      </c>
      <c r="F36" s="24">
        <v>0</v>
      </c>
      <c r="G36" s="24">
        <v>0</v>
      </c>
      <c r="H36" s="24">
        <v>0</v>
      </c>
      <c r="I36" s="71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</row>
    <row r="37" spans="2:18" ht="15" customHeight="1" x14ac:dyDescent="0.3">
      <c r="B37" s="11">
        <v>2020</v>
      </c>
      <c r="C37" s="9">
        <f t="shared" si="10"/>
        <v>0</v>
      </c>
      <c r="D37" s="10">
        <v>0</v>
      </c>
      <c r="E37" s="24">
        <v>0</v>
      </c>
      <c r="F37" s="24">
        <v>0</v>
      </c>
      <c r="G37" s="24">
        <v>0</v>
      </c>
      <c r="H37" s="24">
        <v>0</v>
      </c>
      <c r="I37" s="71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</row>
    <row r="38" spans="2:18" ht="15" customHeight="1" x14ac:dyDescent="0.3">
      <c r="B38" s="11">
        <v>2021</v>
      </c>
      <c r="C38" s="9">
        <f t="shared" si="10"/>
        <v>14</v>
      </c>
      <c r="D38" s="10">
        <v>2</v>
      </c>
      <c r="E38" s="24">
        <v>4</v>
      </c>
      <c r="F38" s="24">
        <v>0</v>
      </c>
      <c r="G38" s="24">
        <v>2</v>
      </c>
      <c r="H38" s="24">
        <v>1</v>
      </c>
      <c r="I38" s="71">
        <v>0</v>
      </c>
      <c r="J38" s="24">
        <v>2</v>
      </c>
      <c r="K38" s="24">
        <v>1</v>
      </c>
      <c r="L38" s="24">
        <v>1</v>
      </c>
      <c r="M38" s="24">
        <v>1</v>
      </c>
      <c r="N38" s="24">
        <v>0</v>
      </c>
      <c r="O38" s="24">
        <v>0</v>
      </c>
    </row>
    <row r="39" spans="2:18" ht="15" customHeight="1" x14ac:dyDescent="0.3">
      <c r="B39" s="23">
        <v>2022</v>
      </c>
      <c r="C39" s="9">
        <f t="shared" si="10"/>
        <v>21</v>
      </c>
      <c r="D39" s="10">
        <v>1</v>
      </c>
      <c r="E39" s="24">
        <v>0</v>
      </c>
      <c r="F39" s="24">
        <v>2</v>
      </c>
      <c r="G39" s="24">
        <v>0</v>
      </c>
      <c r="H39" s="24">
        <v>7</v>
      </c>
      <c r="I39" s="71">
        <v>5</v>
      </c>
      <c r="J39" s="24">
        <v>0</v>
      </c>
      <c r="K39" s="24">
        <v>0</v>
      </c>
      <c r="L39" s="24">
        <v>0</v>
      </c>
      <c r="M39" s="24">
        <v>5</v>
      </c>
      <c r="N39" s="24">
        <v>1</v>
      </c>
      <c r="O39" s="24">
        <v>0</v>
      </c>
    </row>
    <row r="40" spans="2:18" ht="15" customHeight="1" thickBot="1" x14ac:dyDescent="0.35">
      <c r="B40" s="12">
        <v>2023</v>
      </c>
      <c r="C40" s="13">
        <f t="shared" si="10"/>
        <v>13</v>
      </c>
      <c r="D40" s="36">
        <v>6</v>
      </c>
      <c r="E40" s="37">
        <v>6</v>
      </c>
      <c r="F40" s="37">
        <v>0</v>
      </c>
      <c r="G40" s="37">
        <v>0</v>
      </c>
      <c r="H40" s="37">
        <v>1</v>
      </c>
      <c r="I40" s="73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</row>
    <row r="41" spans="2:18" x14ac:dyDescent="0.3">
      <c r="B41" s="257" t="s">
        <v>1</v>
      </c>
      <c r="C41" s="257"/>
      <c r="D41" s="257"/>
      <c r="E41" s="257"/>
      <c r="F41" s="257"/>
      <c r="G41" s="257"/>
      <c r="H41" s="257"/>
      <c r="I41" s="257"/>
      <c r="J41" s="257"/>
      <c r="K41" s="257"/>
      <c r="L41" s="257"/>
      <c r="M41" s="257"/>
      <c r="N41" s="257"/>
      <c r="O41" s="257"/>
      <c r="P41" s="257"/>
      <c r="Q41" s="257"/>
      <c r="R41" s="257"/>
    </row>
    <row r="42" spans="2:18" s="2" customFormat="1" x14ac:dyDescent="0.3">
      <c r="B42" s="250" t="s">
        <v>60</v>
      </c>
      <c r="C42" s="250"/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</row>
  </sheetData>
  <sheetProtection algorithmName="SHA-512" hashValue="OLP9W5Q7L7mfOonZyNz///Fylph+RDRK8niCUG74WSe1r6cBeG39GE6qyvx52f/dVgxNtpZeLElEm5oxH9SA4g==" saltValue="+BQ5lTPGTpKPjrOExLkPKA==" spinCount="100000" sheet="1" formatCells="0" formatColumns="0" formatRows="0" insertColumns="0" insertRows="0" insertHyperlinks="0" deleteColumns="0" deleteRows="0" sort="0" autoFilter="0" pivotTables="0"/>
  <mergeCells count="6">
    <mergeCell ref="B42:R42"/>
    <mergeCell ref="B1:O2"/>
    <mergeCell ref="B3:B4"/>
    <mergeCell ref="C3:C4"/>
    <mergeCell ref="D3:O3"/>
    <mergeCell ref="B41:R41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AC30"/>
  <sheetViews>
    <sheetView showGridLines="0" view="pageBreakPreview" zoomScale="91" zoomScaleNormal="100" zoomScaleSheetLayoutView="91" workbookViewId="0">
      <selection activeCell="AD16" sqref="AD16"/>
    </sheetView>
  </sheetViews>
  <sheetFormatPr baseColWidth="10" defaultRowHeight="14.4" x14ac:dyDescent="0.3"/>
  <cols>
    <col min="1" max="1" width="3.6640625" customWidth="1"/>
    <col min="2" max="2" width="9" customWidth="1"/>
    <col min="3" max="3" width="7.5546875" customWidth="1"/>
    <col min="4" max="4" width="10.109375" customWidth="1"/>
    <col min="5" max="5" width="15.44140625" customWidth="1"/>
    <col min="6" max="6" width="8.33203125" hidden="1" customWidth="1"/>
    <col min="7" max="7" width="9.21875" hidden="1" customWidth="1"/>
    <col min="8" max="8" width="13.33203125" hidden="1" customWidth="1"/>
    <col min="9" max="9" width="5.88671875" hidden="1" customWidth="1"/>
    <col min="10" max="10" width="9.109375" hidden="1" customWidth="1"/>
    <col min="11" max="11" width="13" hidden="1" customWidth="1"/>
    <col min="12" max="12" width="5.6640625" hidden="1" customWidth="1"/>
    <col min="13" max="13" width="9" hidden="1" customWidth="1"/>
    <col min="14" max="14" width="13" hidden="1" customWidth="1"/>
    <col min="15" max="15" width="7.33203125" customWidth="1"/>
    <col min="16" max="16" width="9" customWidth="1"/>
    <col min="17" max="17" width="13.109375" customWidth="1"/>
    <col min="18" max="18" width="7.77734375" customWidth="1"/>
    <col min="19" max="19" width="9.21875" customWidth="1"/>
    <col min="20" max="20" width="12.88671875" customWidth="1"/>
    <col min="21" max="21" width="7.33203125" customWidth="1"/>
    <col min="22" max="22" width="8.88671875" customWidth="1"/>
    <col min="23" max="23" width="13" customWidth="1"/>
    <col min="24" max="24" width="8" customWidth="1"/>
    <col min="25" max="25" width="9.44140625" customWidth="1"/>
    <col min="26" max="26" width="12.33203125" customWidth="1"/>
    <col min="27" max="27" width="10.109375" customWidth="1"/>
    <col min="28" max="28" width="9.5546875" customWidth="1"/>
    <col min="29" max="29" width="19.109375" customWidth="1"/>
  </cols>
  <sheetData>
    <row r="3" spans="2:29" ht="15" customHeight="1" x14ac:dyDescent="0.3">
      <c r="B3" s="266" t="s">
        <v>98</v>
      </c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</row>
    <row r="4" spans="2:29" ht="13.5" customHeight="1" x14ac:dyDescent="0.3"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</row>
    <row r="5" spans="2:29" ht="13.5" customHeight="1" x14ac:dyDescent="0.3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2:29" x14ac:dyDescent="0.3">
      <c r="B6" s="269" t="s">
        <v>52</v>
      </c>
      <c r="C6" s="274" t="s">
        <v>64</v>
      </c>
      <c r="D6" s="275"/>
      <c r="E6" s="276"/>
      <c r="F6" s="280" t="s">
        <v>54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</row>
    <row r="7" spans="2:29" x14ac:dyDescent="0.3">
      <c r="B7" s="270"/>
      <c r="C7" s="277"/>
      <c r="D7" s="278"/>
      <c r="E7" s="279"/>
      <c r="F7" s="271">
        <v>2019</v>
      </c>
      <c r="G7" s="272"/>
      <c r="H7" s="272"/>
      <c r="I7" s="271">
        <v>2020</v>
      </c>
      <c r="J7" s="272"/>
      <c r="K7" s="273"/>
      <c r="L7" s="272">
        <v>2021</v>
      </c>
      <c r="M7" s="272"/>
      <c r="N7" s="272"/>
      <c r="O7" s="258">
        <v>2022</v>
      </c>
      <c r="P7" s="259"/>
      <c r="Q7" s="260"/>
      <c r="R7" s="258">
        <v>2023</v>
      </c>
      <c r="S7" s="259"/>
      <c r="T7" s="260"/>
      <c r="U7" s="258">
        <v>2024</v>
      </c>
      <c r="V7" s="259"/>
      <c r="W7" s="260"/>
      <c r="X7" s="258">
        <v>2025</v>
      </c>
      <c r="Y7" s="259"/>
      <c r="Z7" s="260"/>
      <c r="AA7" s="258">
        <v>2026</v>
      </c>
      <c r="AB7" s="259"/>
      <c r="AC7" s="260"/>
    </row>
    <row r="8" spans="2:29" x14ac:dyDescent="0.3">
      <c r="B8" s="270"/>
      <c r="C8" s="261" t="s">
        <v>9</v>
      </c>
      <c r="D8" s="262" t="s">
        <v>72</v>
      </c>
      <c r="E8" s="265" t="s">
        <v>56</v>
      </c>
      <c r="F8" s="263" t="s">
        <v>9</v>
      </c>
      <c r="G8" s="262" t="s">
        <v>72</v>
      </c>
      <c r="H8" s="263" t="s">
        <v>55</v>
      </c>
      <c r="I8" s="261" t="s">
        <v>87</v>
      </c>
      <c r="J8" s="262" t="s">
        <v>72</v>
      </c>
      <c r="K8" s="265" t="s">
        <v>57</v>
      </c>
      <c r="L8" s="263" t="s">
        <v>88</v>
      </c>
      <c r="M8" s="262" t="s">
        <v>72</v>
      </c>
      <c r="N8" s="263" t="s">
        <v>58</v>
      </c>
      <c r="O8" s="261" t="s">
        <v>87</v>
      </c>
      <c r="P8" s="262" t="s">
        <v>72</v>
      </c>
      <c r="Q8" s="264" t="s">
        <v>58</v>
      </c>
      <c r="R8" s="263" t="s">
        <v>87</v>
      </c>
      <c r="S8" s="262" t="s">
        <v>72</v>
      </c>
      <c r="T8" s="267" t="s">
        <v>59</v>
      </c>
      <c r="U8" s="263" t="s">
        <v>87</v>
      </c>
      <c r="V8" s="262" t="s">
        <v>72</v>
      </c>
      <c r="W8" s="267" t="s">
        <v>59</v>
      </c>
      <c r="X8" s="261" t="s">
        <v>87</v>
      </c>
      <c r="Y8" s="262" t="s">
        <v>72</v>
      </c>
      <c r="Z8" s="264" t="s">
        <v>58</v>
      </c>
      <c r="AA8" s="261" t="s">
        <v>87</v>
      </c>
      <c r="AB8" s="262" t="s">
        <v>72</v>
      </c>
      <c r="AC8" s="264" t="s">
        <v>58</v>
      </c>
    </row>
    <row r="9" spans="2:29" x14ac:dyDescent="0.3">
      <c r="B9" s="270"/>
      <c r="C9" s="261"/>
      <c r="D9" s="263"/>
      <c r="E9" s="265"/>
      <c r="F9" s="263"/>
      <c r="G9" s="263"/>
      <c r="H9" s="263"/>
      <c r="I9" s="261"/>
      <c r="J9" s="263"/>
      <c r="K9" s="265"/>
      <c r="L9" s="263"/>
      <c r="M9" s="263"/>
      <c r="N9" s="263"/>
      <c r="O9" s="261"/>
      <c r="P9" s="263"/>
      <c r="Q9" s="264"/>
      <c r="R9" s="263"/>
      <c r="S9" s="263"/>
      <c r="T9" s="268"/>
      <c r="U9" s="263"/>
      <c r="V9" s="263"/>
      <c r="W9" s="268"/>
      <c r="X9" s="261"/>
      <c r="Y9" s="263"/>
      <c r="Z9" s="264"/>
      <c r="AA9" s="261"/>
      <c r="AB9" s="263"/>
      <c r="AC9" s="264"/>
    </row>
    <row r="10" spans="2:29" s="28" customFormat="1" x14ac:dyDescent="0.3">
      <c r="B10" s="138" t="s">
        <v>53</v>
      </c>
      <c r="C10" s="56">
        <f>SUM(C11:C22)</f>
        <v>388</v>
      </c>
      <c r="D10" s="57">
        <f>SUM(D11:D22)</f>
        <v>1551</v>
      </c>
      <c r="E10" s="97">
        <f>SUM(E11:E22)</f>
        <v>146367053.52999997</v>
      </c>
      <c r="F10" s="56">
        <v>62</v>
      </c>
      <c r="G10" s="57">
        <v>343</v>
      </c>
      <c r="H10" s="97">
        <f>SUM(H11:H22)</f>
        <v>5717637.4000000004</v>
      </c>
      <c r="I10" s="56">
        <f>SUM(I11:I22)</f>
        <v>15</v>
      </c>
      <c r="J10" s="57">
        <f>SUM(J11:J22)</f>
        <v>439</v>
      </c>
      <c r="K10" s="97">
        <f>SUM(K11:K22)</f>
        <v>25191048.73</v>
      </c>
      <c r="L10" s="56">
        <f>SUM(L11:L22)</f>
        <v>23</v>
      </c>
      <c r="M10" s="57">
        <f t="shared" ref="M10:T10" si="0">SUM(M11:M22)</f>
        <v>82</v>
      </c>
      <c r="N10" s="97">
        <f>SUM(N11:N22)</f>
        <v>1657860.0399999998</v>
      </c>
      <c r="O10" s="56">
        <f t="shared" si="0"/>
        <v>23</v>
      </c>
      <c r="P10" s="57">
        <f>SUM(P11:P22)</f>
        <v>35</v>
      </c>
      <c r="Q10" s="97">
        <f>SUM(Q11:Q22)</f>
        <v>4000420.13</v>
      </c>
      <c r="R10" s="56">
        <f t="shared" si="0"/>
        <v>31</v>
      </c>
      <c r="S10" s="57">
        <f t="shared" si="0"/>
        <v>98</v>
      </c>
      <c r="T10" s="101">
        <f t="shared" si="0"/>
        <v>4404993.68</v>
      </c>
      <c r="U10" s="56">
        <f>SUM(U11:U22)</f>
        <v>13</v>
      </c>
      <c r="V10" s="57">
        <f>SUM(V11:V22)</f>
        <v>50</v>
      </c>
      <c r="W10" s="97">
        <f>SUM(W11:W22)</f>
        <v>654018.1</v>
      </c>
      <c r="X10" s="56">
        <f t="shared" ref="X10" si="1">SUM(X11:X22)</f>
        <v>166</v>
      </c>
      <c r="Y10" s="57">
        <f>SUM(Y11:Y22)</f>
        <v>381</v>
      </c>
      <c r="Z10" s="97">
        <f>SUM(Z11:Z22)</f>
        <v>69404288.570000008</v>
      </c>
      <c r="AA10" s="56">
        <f t="shared" ref="AA10" si="2">SUM(AA11:AA22)</f>
        <v>55</v>
      </c>
      <c r="AB10" s="57">
        <f>SUM(AB11:AB22)</f>
        <v>123</v>
      </c>
      <c r="AC10" s="97">
        <f>SUM(AC11:AC22)</f>
        <v>35336786.879999995</v>
      </c>
    </row>
    <row r="11" spans="2:29" x14ac:dyDescent="0.3">
      <c r="B11" s="150" t="s">
        <v>10</v>
      </c>
      <c r="C11" s="58">
        <f>SUM(F11+I11+L11+O11+R11+U11+X11+AA11)</f>
        <v>35</v>
      </c>
      <c r="D11" s="59">
        <f>SUM(G11+J11+M11+P11+S11+V11+Y11+AB11)</f>
        <v>89</v>
      </c>
      <c r="E11" s="98">
        <f>H11+K11+N11+Q11+T11+W11+Z11+AC11</f>
        <v>5037968.92</v>
      </c>
      <c r="F11" s="60">
        <v>0</v>
      </c>
      <c r="G11" s="61">
        <v>0</v>
      </c>
      <c r="H11" s="99">
        <v>0</v>
      </c>
      <c r="I11" s="60">
        <v>8</v>
      </c>
      <c r="J11" s="61">
        <v>24</v>
      </c>
      <c r="K11" s="99">
        <v>629386.04</v>
      </c>
      <c r="L11" s="60">
        <v>0</v>
      </c>
      <c r="M11" s="61">
        <v>0</v>
      </c>
      <c r="N11" s="99">
        <v>0</v>
      </c>
      <c r="O11" s="60">
        <v>0</v>
      </c>
      <c r="P11" s="61">
        <v>0</v>
      </c>
      <c r="Q11" s="99">
        <v>0</v>
      </c>
      <c r="R11" s="60">
        <v>0</v>
      </c>
      <c r="S11" s="61">
        <v>0</v>
      </c>
      <c r="T11" s="113">
        <v>0</v>
      </c>
      <c r="U11" s="60">
        <v>0</v>
      </c>
      <c r="V11" s="61">
        <v>0</v>
      </c>
      <c r="W11" s="99">
        <v>0</v>
      </c>
      <c r="X11" s="60">
        <v>21</v>
      </c>
      <c r="Y11" s="61">
        <v>52</v>
      </c>
      <c r="Z11" s="195">
        <v>1242098.3600000001</v>
      </c>
      <c r="AA11" s="60">
        <v>6</v>
      </c>
      <c r="AB11" s="61">
        <v>13</v>
      </c>
      <c r="AC11" s="195">
        <v>3166484.52</v>
      </c>
    </row>
    <row r="12" spans="2:29" x14ac:dyDescent="0.3">
      <c r="B12" s="150" t="s">
        <v>11</v>
      </c>
      <c r="C12" s="58">
        <f t="shared" ref="C12:C22" si="3">SUM(F12+I12+L12+O12+R12+U12+X12+AA12)</f>
        <v>26</v>
      </c>
      <c r="D12" s="59">
        <f t="shared" ref="D12:D22" si="4">SUM(G12+J12+M12+P12+S12+V12+Y12+AB12)</f>
        <v>423</v>
      </c>
      <c r="E12" s="98">
        <f t="shared" ref="E12:E22" si="5">H12+K12+N12+Q12+T12+W12+Z12+AC12</f>
        <v>26717864.449999999</v>
      </c>
      <c r="F12" s="60">
        <v>3</v>
      </c>
      <c r="G12" s="61">
        <v>10</v>
      </c>
      <c r="H12" s="99">
        <v>117553.59</v>
      </c>
      <c r="I12" s="60">
        <v>1</v>
      </c>
      <c r="J12" s="61">
        <v>376</v>
      </c>
      <c r="K12" s="99">
        <v>24090000</v>
      </c>
      <c r="L12" s="60">
        <v>0</v>
      </c>
      <c r="M12" s="61">
        <v>0</v>
      </c>
      <c r="N12" s="99">
        <v>0</v>
      </c>
      <c r="O12" s="60">
        <v>0</v>
      </c>
      <c r="P12" s="61">
        <v>0</v>
      </c>
      <c r="Q12" s="127">
        <v>0</v>
      </c>
      <c r="R12" s="60">
        <v>0</v>
      </c>
      <c r="S12" s="61">
        <v>0</v>
      </c>
      <c r="T12" s="113">
        <v>0</v>
      </c>
      <c r="U12" s="60">
        <v>0</v>
      </c>
      <c r="V12" s="61">
        <v>0</v>
      </c>
      <c r="W12" s="99">
        <v>0</v>
      </c>
      <c r="X12" s="60">
        <v>3</v>
      </c>
      <c r="Y12" s="61">
        <v>5</v>
      </c>
      <c r="Z12" s="196">
        <v>14154.63</v>
      </c>
      <c r="AA12" s="60">
        <v>19</v>
      </c>
      <c r="AB12" s="61">
        <v>32</v>
      </c>
      <c r="AC12" s="196">
        <v>2496156.23</v>
      </c>
    </row>
    <row r="13" spans="2:29" x14ac:dyDescent="0.3">
      <c r="B13" s="150" t="s">
        <v>12</v>
      </c>
      <c r="C13" s="58">
        <f t="shared" si="3"/>
        <v>46</v>
      </c>
      <c r="D13" s="59">
        <f t="shared" si="4"/>
        <v>104</v>
      </c>
      <c r="E13" s="98">
        <f t="shared" si="5"/>
        <v>32511831.729999997</v>
      </c>
      <c r="F13" s="60">
        <v>1</v>
      </c>
      <c r="G13" s="61">
        <v>2</v>
      </c>
      <c r="H13" s="99">
        <v>15597</v>
      </c>
      <c r="I13" s="60">
        <v>0</v>
      </c>
      <c r="J13" s="61">
        <v>0</v>
      </c>
      <c r="K13" s="99">
        <v>0</v>
      </c>
      <c r="L13" s="60">
        <v>0</v>
      </c>
      <c r="M13" s="61">
        <v>0</v>
      </c>
      <c r="N13" s="99">
        <v>0</v>
      </c>
      <c r="O13" s="60">
        <v>11</v>
      </c>
      <c r="P13" s="61">
        <v>18</v>
      </c>
      <c r="Q13" s="127">
        <v>2776291.53</v>
      </c>
      <c r="R13" s="60">
        <v>0</v>
      </c>
      <c r="S13" s="61">
        <v>0</v>
      </c>
      <c r="T13" s="113">
        <v>0</v>
      </c>
      <c r="U13" s="60">
        <v>0</v>
      </c>
      <c r="V13" s="61">
        <v>0</v>
      </c>
      <c r="W13" s="99">
        <v>0</v>
      </c>
      <c r="X13" s="60">
        <v>4</v>
      </c>
      <c r="Y13" s="61">
        <v>6</v>
      </c>
      <c r="Z13" s="196">
        <v>45797.07</v>
      </c>
      <c r="AA13" s="60">
        <v>30</v>
      </c>
      <c r="AB13" s="61">
        <v>78</v>
      </c>
      <c r="AC13" s="196">
        <v>29674146.129999999</v>
      </c>
    </row>
    <row r="14" spans="2:29" x14ac:dyDescent="0.3">
      <c r="B14" s="150" t="s">
        <v>13</v>
      </c>
      <c r="C14" s="58">
        <f t="shared" si="3"/>
        <v>20</v>
      </c>
      <c r="D14" s="59">
        <f t="shared" si="4"/>
        <v>59</v>
      </c>
      <c r="E14" s="98">
        <f t="shared" si="5"/>
        <v>4848192.8800000008</v>
      </c>
      <c r="F14" s="60">
        <v>8</v>
      </c>
      <c r="G14" s="61">
        <v>24</v>
      </c>
      <c r="H14" s="99">
        <v>1845611.36</v>
      </c>
      <c r="I14" s="60">
        <v>0</v>
      </c>
      <c r="J14" s="61">
        <v>0</v>
      </c>
      <c r="K14" s="99">
        <v>0</v>
      </c>
      <c r="L14" s="60">
        <v>0</v>
      </c>
      <c r="M14" s="61">
        <v>0</v>
      </c>
      <c r="N14" s="99">
        <v>0</v>
      </c>
      <c r="O14" s="60">
        <v>1</v>
      </c>
      <c r="P14" s="61">
        <v>1</v>
      </c>
      <c r="Q14" s="127">
        <v>2651.35</v>
      </c>
      <c r="R14" s="60">
        <v>1</v>
      </c>
      <c r="S14" s="61">
        <v>1</v>
      </c>
      <c r="T14" s="113">
        <v>124764.13</v>
      </c>
      <c r="U14" s="60">
        <v>0</v>
      </c>
      <c r="V14" s="61">
        <v>0</v>
      </c>
      <c r="W14" s="99">
        <v>0</v>
      </c>
      <c r="X14" s="60">
        <v>10</v>
      </c>
      <c r="Y14" s="61">
        <v>33</v>
      </c>
      <c r="Z14" s="196">
        <v>2875166.04</v>
      </c>
      <c r="AA14" s="60">
        <v>0</v>
      </c>
      <c r="AB14" s="61">
        <v>0</v>
      </c>
      <c r="AC14" s="196">
        <v>0</v>
      </c>
    </row>
    <row r="15" spans="2:29" s="7" customFormat="1" x14ac:dyDescent="0.3">
      <c r="B15" s="156" t="s">
        <v>14</v>
      </c>
      <c r="C15" s="58">
        <f t="shared" si="3"/>
        <v>17</v>
      </c>
      <c r="D15" s="59">
        <f t="shared" si="4"/>
        <v>75</v>
      </c>
      <c r="E15" s="98">
        <f t="shared" si="5"/>
        <v>3185892.1</v>
      </c>
      <c r="F15" s="60">
        <v>4</v>
      </c>
      <c r="G15" s="61">
        <v>41</v>
      </c>
      <c r="H15" s="99">
        <v>1065391.1000000001</v>
      </c>
      <c r="I15" s="60">
        <v>0</v>
      </c>
      <c r="J15" s="61">
        <v>0</v>
      </c>
      <c r="K15" s="99">
        <v>0</v>
      </c>
      <c r="L15" s="60">
        <v>0</v>
      </c>
      <c r="M15" s="61">
        <v>0</v>
      </c>
      <c r="N15" s="99">
        <v>0</v>
      </c>
      <c r="O15" s="60">
        <v>2</v>
      </c>
      <c r="P15" s="61">
        <v>2</v>
      </c>
      <c r="Q15" s="127">
        <v>348046.52</v>
      </c>
      <c r="R15" s="60">
        <v>0</v>
      </c>
      <c r="S15" s="61">
        <v>0</v>
      </c>
      <c r="T15" s="113">
        <v>0</v>
      </c>
      <c r="U15" s="60">
        <v>0</v>
      </c>
      <c r="V15" s="61">
        <v>0</v>
      </c>
      <c r="W15" s="99">
        <v>0</v>
      </c>
      <c r="X15" s="60">
        <v>11</v>
      </c>
      <c r="Y15" s="61">
        <v>32</v>
      </c>
      <c r="Z15" s="196">
        <v>1772454.48</v>
      </c>
      <c r="AA15" s="60">
        <v>0</v>
      </c>
      <c r="AB15" s="61">
        <v>0</v>
      </c>
      <c r="AC15" s="196">
        <v>0</v>
      </c>
    </row>
    <row r="16" spans="2:29" x14ac:dyDescent="0.3">
      <c r="B16" s="150" t="s">
        <v>15</v>
      </c>
      <c r="C16" s="58">
        <f t="shared" si="3"/>
        <v>51</v>
      </c>
      <c r="D16" s="59">
        <f t="shared" si="4"/>
        <v>177</v>
      </c>
      <c r="E16" s="98">
        <f t="shared" si="5"/>
        <v>6379582.75</v>
      </c>
      <c r="F16" s="60">
        <v>21</v>
      </c>
      <c r="G16" s="61">
        <v>126</v>
      </c>
      <c r="H16" s="99">
        <v>1292390.83</v>
      </c>
      <c r="I16" s="60">
        <v>0</v>
      </c>
      <c r="J16" s="61">
        <v>0</v>
      </c>
      <c r="K16" s="99">
        <v>0</v>
      </c>
      <c r="L16" s="60">
        <v>0</v>
      </c>
      <c r="M16" s="61">
        <v>0</v>
      </c>
      <c r="N16" s="99">
        <v>0</v>
      </c>
      <c r="O16" s="60">
        <v>9</v>
      </c>
      <c r="P16" s="61">
        <v>14</v>
      </c>
      <c r="Q16" s="127">
        <v>873430.73</v>
      </c>
      <c r="R16" s="60">
        <v>1</v>
      </c>
      <c r="S16" s="61">
        <v>8</v>
      </c>
      <c r="T16" s="113">
        <v>39065.440000000002</v>
      </c>
      <c r="U16" s="60">
        <v>2</v>
      </c>
      <c r="V16" s="61">
        <v>4</v>
      </c>
      <c r="W16" s="99">
        <v>1476.69</v>
      </c>
      <c r="X16" s="60">
        <v>18</v>
      </c>
      <c r="Y16" s="61">
        <v>25</v>
      </c>
      <c r="Z16" s="196">
        <v>4173219.06</v>
      </c>
      <c r="AA16" s="60">
        <v>0</v>
      </c>
      <c r="AB16" s="61">
        <v>0</v>
      </c>
      <c r="AC16" s="196">
        <v>0</v>
      </c>
    </row>
    <row r="17" spans="1:29" x14ac:dyDescent="0.3">
      <c r="B17" s="150" t="s">
        <v>16</v>
      </c>
      <c r="C17" s="58">
        <f t="shared" si="3"/>
        <v>45</v>
      </c>
      <c r="D17" s="59">
        <f t="shared" si="4"/>
        <v>158</v>
      </c>
      <c r="E17" s="98">
        <f t="shared" si="5"/>
        <v>10588707.359999999</v>
      </c>
      <c r="F17" s="60">
        <v>11</v>
      </c>
      <c r="G17" s="61">
        <v>67</v>
      </c>
      <c r="H17" s="99">
        <v>320596.08999999997</v>
      </c>
      <c r="I17" s="60">
        <v>1</v>
      </c>
      <c r="J17" s="61">
        <v>5</v>
      </c>
      <c r="K17" s="99">
        <v>821.67</v>
      </c>
      <c r="L17" s="60">
        <v>0</v>
      </c>
      <c r="M17" s="61">
        <v>0</v>
      </c>
      <c r="N17" s="99">
        <v>0</v>
      </c>
      <c r="O17" s="60">
        <v>0</v>
      </c>
      <c r="P17" s="61">
        <v>0</v>
      </c>
      <c r="Q17" s="127">
        <v>0</v>
      </c>
      <c r="R17" s="60">
        <v>4</v>
      </c>
      <c r="S17" s="61">
        <v>6</v>
      </c>
      <c r="T17" s="113">
        <v>1622211.14</v>
      </c>
      <c r="U17" s="60">
        <v>11</v>
      </c>
      <c r="V17" s="61">
        <v>46</v>
      </c>
      <c r="W17" s="99">
        <v>652541.41</v>
      </c>
      <c r="X17" s="185">
        <v>18</v>
      </c>
      <c r="Y17" s="186">
        <v>34</v>
      </c>
      <c r="Z17" s="197">
        <v>7992537.0499999998</v>
      </c>
      <c r="AA17" s="185">
        <v>0</v>
      </c>
      <c r="AB17" s="186">
        <v>0</v>
      </c>
      <c r="AC17" s="197">
        <v>0</v>
      </c>
    </row>
    <row r="18" spans="1:29" x14ac:dyDescent="0.3">
      <c r="B18" s="150" t="s">
        <v>17</v>
      </c>
      <c r="C18" s="58">
        <f t="shared" si="3"/>
        <v>34</v>
      </c>
      <c r="D18" s="59">
        <f t="shared" si="4"/>
        <v>99</v>
      </c>
      <c r="E18" s="98">
        <f t="shared" si="5"/>
        <v>8738366.5299999993</v>
      </c>
      <c r="F18" s="60">
        <v>3</v>
      </c>
      <c r="G18" s="61">
        <v>16</v>
      </c>
      <c r="H18" s="99">
        <v>456282.36</v>
      </c>
      <c r="I18" s="60">
        <v>1</v>
      </c>
      <c r="J18" s="61">
        <v>4</v>
      </c>
      <c r="K18" s="99">
        <v>170665.99</v>
      </c>
      <c r="L18" s="60">
        <v>0</v>
      </c>
      <c r="M18" s="61">
        <v>0</v>
      </c>
      <c r="N18" s="99">
        <v>0</v>
      </c>
      <c r="O18" s="60">
        <v>0</v>
      </c>
      <c r="P18" s="61">
        <v>0</v>
      </c>
      <c r="Q18" s="127">
        <v>0</v>
      </c>
      <c r="R18" s="60">
        <v>8</v>
      </c>
      <c r="S18" s="61">
        <v>34</v>
      </c>
      <c r="T18" s="113">
        <v>1313995.42</v>
      </c>
      <c r="U18" s="60">
        <v>0</v>
      </c>
      <c r="V18" s="61">
        <v>0</v>
      </c>
      <c r="W18" s="99">
        <v>0</v>
      </c>
      <c r="X18" s="60">
        <v>22</v>
      </c>
      <c r="Y18" s="61">
        <v>45</v>
      </c>
      <c r="Z18" s="196">
        <v>6797422.7599999998</v>
      </c>
      <c r="AA18" s="60">
        <v>0</v>
      </c>
      <c r="AB18" s="61">
        <v>0</v>
      </c>
      <c r="AC18" s="196">
        <v>0</v>
      </c>
    </row>
    <row r="19" spans="1:29" x14ac:dyDescent="0.3">
      <c r="B19" s="150" t="s">
        <v>18</v>
      </c>
      <c r="C19" s="58">
        <f t="shared" si="3"/>
        <v>45</v>
      </c>
      <c r="D19" s="59">
        <f t="shared" si="4"/>
        <v>156</v>
      </c>
      <c r="E19" s="98">
        <f t="shared" si="5"/>
        <v>13094282.879999999</v>
      </c>
      <c r="F19" s="60">
        <v>5</v>
      </c>
      <c r="G19" s="61">
        <v>15</v>
      </c>
      <c r="H19" s="99">
        <v>262001.66999999998</v>
      </c>
      <c r="I19" s="60">
        <v>4</v>
      </c>
      <c r="J19" s="61">
        <v>30</v>
      </c>
      <c r="K19" s="99">
        <v>300175.03000000003</v>
      </c>
      <c r="L19" s="60">
        <v>1</v>
      </c>
      <c r="M19" s="61">
        <v>5</v>
      </c>
      <c r="N19" s="99">
        <v>37160.959999999999</v>
      </c>
      <c r="O19" s="60">
        <v>0</v>
      </c>
      <c r="P19" s="61">
        <v>0</v>
      </c>
      <c r="Q19" s="99">
        <v>0</v>
      </c>
      <c r="R19" s="60">
        <v>13</v>
      </c>
      <c r="S19" s="61">
        <v>43</v>
      </c>
      <c r="T19" s="113">
        <v>1094417.18</v>
      </c>
      <c r="U19" s="60">
        <v>0</v>
      </c>
      <c r="V19" s="61">
        <v>0</v>
      </c>
      <c r="W19" s="99">
        <v>0</v>
      </c>
      <c r="X19" s="60">
        <v>22</v>
      </c>
      <c r="Y19" s="61">
        <v>63</v>
      </c>
      <c r="Z19" s="195">
        <v>11400528.039999999</v>
      </c>
      <c r="AA19" s="60">
        <v>0</v>
      </c>
      <c r="AB19" s="61">
        <v>0</v>
      </c>
      <c r="AC19" s="195">
        <v>0</v>
      </c>
    </row>
    <row r="20" spans="1:29" x14ac:dyDescent="0.3">
      <c r="B20" s="150" t="s">
        <v>19</v>
      </c>
      <c r="C20" s="58">
        <f t="shared" si="3"/>
        <v>32</v>
      </c>
      <c r="D20" s="59">
        <f t="shared" si="4"/>
        <v>116</v>
      </c>
      <c r="E20" s="98">
        <f t="shared" si="5"/>
        <v>25964960.789999999</v>
      </c>
      <c r="F20" s="60">
        <v>4</v>
      </c>
      <c r="G20" s="61">
        <v>32</v>
      </c>
      <c r="H20" s="99">
        <v>300352.81</v>
      </c>
      <c r="I20" s="60">
        <v>0</v>
      </c>
      <c r="J20" s="61">
        <v>0</v>
      </c>
      <c r="K20" s="99">
        <v>0</v>
      </c>
      <c r="L20" s="60">
        <v>19</v>
      </c>
      <c r="M20" s="61">
        <v>73</v>
      </c>
      <c r="N20" s="99">
        <v>1615331.41</v>
      </c>
      <c r="O20" s="60">
        <v>0</v>
      </c>
      <c r="P20" s="61">
        <v>0</v>
      </c>
      <c r="Q20" s="99">
        <v>0</v>
      </c>
      <c r="R20" s="60">
        <v>0</v>
      </c>
      <c r="S20" s="61">
        <v>0</v>
      </c>
      <c r="T20" s="113">
        <v>0</v>
      </c>
      <c r="U20" s="60">
        <v>0</v>
      </c>
      <c r="V20" s="61">
        <v>0</v>
      </c>
      <c r="W20" s="99">
        <v>0</v>
      </c>
      <c r="X20" s="60">
        <v>9</v>
      </c>
      <c r="Y20" s="61">
        <v>11</v>
      </c>
      <c r="Z20" s="196">
        <v>24049276.57</v>
      </c>
      <c r="AA20" s="60">
        <v>0</v>
      </c>
      <c r="AB20" s="61">
        <v>0</v>
      </c>
      <c r="AC20" s="196">
        <v>0</v>
      </c>
    </row>
    <row r="21" spans="1:29" x14ac:dyDescent="0.3">
      <c r="B21" s="150" t="s">
        <v>20</v>
      </c>
      <c r="C21" s="58">
        <f t="shared" si="3"/>
        <v>12</v>
      </c>
      <c r="D21" s="59">
        <f t="shared" si="4"/>
        <v>23</v>
      </c>
      <c r="E21" s="98">
        <f t="shared" si="5"/>
        <v>957584.72</v>
      </c>
      <c r="F21" s="60">
        <v>2</v>
      </c>
      <c r="G21" s="61">
        <v>10</v>
      </c>
      <c r="H21" s="99">
        <v>41860.589999999997</v>
      </c>
      <c r="I21" s="60">
        <v>0</v>
      </c>
      <c r="J21" s="61">
        <v>0</v>
      </c>
      <c r="K21" s="99">
        <v>0</v>
      </c>
      <c r="L21" s="60">
        <v>2</v>
      </c>
      <c r="M21" s="61">
        <v>3</v>
      </c>
      <c r="N21" s="99">
        <v>3191.67</v>
      </c>
      <c r="O21" s="60">
        <v>0</v>
      </c>
      <c r="P21" s="61">
        <v>0</v>
      </c>
      <c r="Q21" s="99">
        <v>0</v>
      </c>
      <c r="R21" s="60">
        <v>0</v>
      </c>
      <c r="S21" s="61">
        <v>0</v>
      </c>
      <c r="T21" s="113">
        <v>0</v>
      </c>
      <c r="U21" s="60">
        <v>0</v>
      </c>
      <c r="V21" s="61">
        <v>0</v>
      </c>
      <c r="W21" s="99">
        <v>0</v>
      </c>
      <c r="X21" s="60">
        <v>8</v>
      </c>
      <c r="Y21" s="61">
        <v>10</v>
      </c>
      <c r="Z21" s="196">
        <v>912532.46</v>
      </c>
      <c r="AA21" s="60">
        <v>0</v>
      </c>
      <c r="AB21" s="61">
        <v>0</v>
      </c>
      <c r="AC21" s="196">
        <v>0</v>
      </c>
    </row>
    <row r="22" spans="1:29" x14ac:dyDescent="0.3">
      <c r="B22" s="151" t="s">
        <v>21</v>
      </c>
      <c r="C22" s="58">
        <f t="shared" si="3"/>
        <v>25</v>
      </c>
      <c r="D22" s="59">
        <f t="shared" si="4"/>
        <v>72</v>
      </c>
      <c r="E22" s="98">
        <f t="shared" si="5"/>
        <v>8341818.4199999999</v>
      </c>
      <c r="F22" s="62">
        <v>0</v>
      </c>
      <c r="G22" s="63">
        <v>0</v>
      </c>
      <c r="H22" s="100">
        <v>0</v>
      </c>
      <c r="I22" s="62">
        <v>0</v>
      </c>
      <c r="J22" s="63">
        <v>0</v>
      </c>
      <c r="K22" s="100">
        <v>0</v>
      </c>
      <c r="L22" s="62">
        <v>1</v>
      </c>
      <c r="M22" s="63">
        <v>1</v>
      </c>
      <c r="N22" s="100">
        <v>2176</v>
      </c>
      <c r="O22" s="62">
        <v>0</v>
      </c>
      <c r="P22" s="63">
        <v>0</v>
      </c>
      <c r="Q22" s="100">
        <v>0</v>
      </c>
      <c r="R22" s="62">
        <v>4</v>
      </c>
      <c r="S22" s="63">
        <v>6</v>
      </c>
      <c r="T22" s="126">
        <v>210540.37</v>
      </c>
      <c r="U22" s="62">
        <v>0</v>
      </c>
      <c r="V22" s="63">
        <v>0</v>
      </c>
      <c r="W22" s="100">
        <v>0</v>
      </c>
      <c r="X22" s="62">
        <v>20</v>
      </c>
      <c r="Y22" s="63">
        <v>65</v>
      </c>
      <c r="Z22" s="198">
        <v>8129102.0499999998</v>
      </c>
      <c r="AA22" s="62">
        <v>0</v>
      </c>
      <c r="AB22" s="63">
        <v>0</v>
      </c>
      <c r="AC22" s="198">
        <v>0</v>
      </c>
    </row>
    <row r="23" spans="1:29" x14ac:dyDescent="0.3">
      <c r="A23" s="281" t="s">
        <v>76</v>
      </c>
      <c r="B23" s="281"/>
      <c r="C23" s="281"/>
      <c r="D23" s="281"/>
      <c r="E23" s="281"/>
      <c r="F23" s="66">
        <f>+F10/C10</f>
        <v>0.15979381443298968</v>
      </c>
      <c r="G23" s="65">
        <f>+G10/D10</f>
        <v>0.22114764667956158</v>
      </c>
      <c r="H23" s="64">
        <f>+H10/E10</f>
        <v>3.9063691330153687E-2</v>
      </c>
      <c r="I23" s="66">
        <f>+I10/C10</f>
        <v>3.8659793814432991E-2</v>
      </c>
      <c r="J23" s="65">
        <f>+J10/D10</f>
        <v>0.28304319793681498</v>
      </c>
      <c r="K23" s="64">
        <f>+K10/E10</f>
        <v>0.17210873705834862</v>
      </c>
      <c r="L23" s="66">
        <f>L10/C10</f>
        <v>5.9278350515463915E-2</v>
      </c>
      <c r="M23" s="65">
        <f>+M10/D10</f>
        <v>5.2869116698903935E-2</v>
      </c>
      <c r="N23" s="64">
        <f>+N10/E10</f>
        <v>1.1326729615829824E-2</v>
      </c>
      <c r="O23" s="66">
        <f>+O10/C10</f>
        <v>5.9278350515463915E-2</v>
      </c>
      <c r="P23" s="65">
        <f>+P10/D10</f>
        <v>2.2566086395873632E-2</v>
      </c>
      <c r="Q23" s="64">
        <f>+Q10/E10</f>
        <v>2.7331424890506918E-2</v>
      </c>
      <c r="R23" s="66">
        <f>+R10/C10</f>
        <v>7.9896907216494839E-2</v>
      </c>
      <c r="S23" s="65">
        <f>+S10/D10</f>
        <v>6.3185041908446163E-2</v>
      </c>
      <c r="T23" s="64">
        <f>+T10/E10</f>
        <v>3.0095527468530579E-2</v>
      </c>
      <c r="U23" s="66">
        <f>+U10/C10</f>
        <v>3.3505154639175257E-2</v>
      </c>
      <c r="V23" s="65">
        <f>+V10/D10</f>
        <v>3.2237266279819474E-2</v>
      </c>
      <c r="W23" s="64">
        <f>+W10/E10</f>
        <v>4.4683423231304566E-3</v>
      </c>
      <c r="X23" s="66">
        <f t="shared" ref="X23:AB23" si="6">X10/C10</f>
        <v>0.42783505154639173</v>
      </c>
      <c r="Y23" s="65">
        <f t="shared" si="6"/>
        <v>0.24564796905222436</v>
      </c>
      <c r="Z23" s="64">
        <f>Z10/E10</f>
        <v>0.47417972075098602</v>
      </c>
      <c r="AA23" s="66">
        <f t="shared" si="6"/>
        <v>0.88709677419354838</v>
      </c>
      <c r="AB23" s="65">
        <f t="shared" si="6"/>
        <v>0.35860058309037901</v>
      </c>
      <c r="AC23" s="64">
        <f>AC10/E10</f>
        <v>0.24142582656251413</v>
      </c>
    </row>
    <row r="24" spans="1:29" s="2" customFormat="1" x14ac:dyDescent="0.3">
      <c r="B24" s="218" t="s">
        <v>1</v>
      </c>
      <c r="C24" s="218"/>
      <c r="D24" s="218"/>
      <c r="E24" s="218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</row>
    <row r="25" spans="1:29" x14ac:dyDescent="0.3">
      <c r="B25" s="218" t="s">
        <v>75</v>
      </c>
      <c r="C25" s="218"/>
      <c r="D25" s="218"/>
      <c r="E25" s="218"/>
      <c r="F25" s="218"/>
      <c r="G25" s="218"/>
      <c r="H25" s="218"/>
      <c r="I25" s="218"/>
      <c r="J25" s="218"/>
      <c r="K25" s="218"/>
      <c r="L25" s="218"/>
      <c r="M25" s="218"/>
      <c r="N25" s="218"/>
      <c r="O25" s="218"/>
      <c r="P25" s="218"/>
      <c r="Q25" s="218"/>
      <c r="R25" s="218"/>
      <c r="S25" s="218"/>
      <c r="T25" s="218"/>
    </row>
    <row r="29" spans="1:29" x14ac:dyDescent="0.3">
      <c r="E29" s="263"/>
    </row>
    <row r="30" spans="1:29" x14ac:dyDescent="0.3">
      <c r="E30" s="263"/>
    </row>
  </sheetData>
  <mergeCells count="43">
    <mergeCell ref="B24:E24"/>
    <mergeCell ref="M8:M9"/>
    <mergeCell ref="J8:J9"/>
    <mergeCell ref="E29:E30"/>
    <mergeCell ref="A23:E23"/>
    <mergeCell ref="E8:E9"/>
    <mergeCell ref="F8:F9"/>
    <mergeCell ref="B25:T25"/>
    <mergeCell ref="S8:S9"/>
    <mergeCell ref="N8:N9"/>
    <mergeCell ref="R8:R9"/>
    <mergeCell ref="O8:O9"/>
    <mergeCell ref="P8:P9"/>
    <mergeCell ref="Q8:Q9"/>
    <mergeCell ref="I8:I9"/>
    <mergeCell ref="G8:G9"/>
    <mergeCell ref="B3:W4"/>
    <mergeCell ref="U7:W7"/>
    <mergeCell ref="U8:U9"/>
    <mergeCell ref="V8:V9"/>
    <mergeCell ref="W8:W9"/>
    <mergeCell ref="B6:B9"/>
    <mergeCell ref="F7:H7"/>
    <mergeCell ref="I7:K7"/>
    <mergeCell ref="L7:N7"/>
    <mergeCell ref="R7:T7"/>
    <mergeCell ref="C8:C9"/>
    <mergeCell ref="T8:T9"/>
    <mergeCell ref="O7:Q7"/>
    <mergeCell ref="C6:E7"/>
    <mergeCell ref="D8:D9"/>
    <mergeCell ref="F6:AC6"/>
    <mergeCell ref="L8:L9"/>
    <mergeCell ref="K8:K9"/>
    <mergeCell ref="H8:H9"/>
    <mergeCell ref="X7:Z7"/>
    <mergeCell ref="X8:X9"/>
    <mergeCell ref="AA7:AC7"/>
    <mergeCell ref="AA8:AA9"/>
    <mergeCell ref="AB8:AB9"/>
    <mergeCell ref="AC8:AC9"/>
    <mergeCell ref="Y8:Y9"/>
    <mergeCell ref="Z8:Z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70" orientation="landscape" r:id="rId1"/>
  <headerFooter>
    <oddHeader>&amp;R&amp;G</oddHeader>
    <oddFooter>&amp;L&amp;8&amp;P de &amp;N
&amp;D&amp;R&amp;8Planificación
R.Y.J.Q</oddFooter>
  </headerFooter>
  <ignoredErrors>
    <ignoredError sqref="L10:T10 U10:V10" formulaRange="1"/>
  </ignoredError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61"/>
  <sheetViews>
    <sheetView showGridLines="0" tabSelected="1" topLeftCell="A10" zoomScale="71" zoomScaleNormal="71" zoomScaleSheetLayoutView="100" workbookViewId="0">
      <selection activeCell="W29" sqref="W29"/>
    </sheetView>
  </sheetViews>
  <sheetFormatPr baseColWidth="10" defaultRowHeight="14.4" x14ac:dyDescent="0.3"/>
  <cols>
    <col min="1" max="1" width="7.6640625" customWidth="1"/>
    <col min="2" max="2" width="18.33203125" customWidth="1"/>
    <col min="3" max="3" width="7.44140625" customWidth="1"/>
    <col min="4" max="15" width="5.109375" customWidth="1"/>
    <col min="16" max="16" width="18.33203125" customWidth="1"/>
  </cols>
  <sheetData>
    <row r="1" spans="2:17" x14ac:dyDescent="0.3">
      <c r="B1" s="282" t="s">
        <v>99</v>
      </c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</row>
    <row r="2" spans="2:17" ht="16.5" customHeight="1" x14ac:dyDescent="0.3"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</row>
    <row r="3" spans="2:17" ht="7.5" customHeight="1" x14ac:dyDescent="0.3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2:17" x14ac:dyDescent="0.3">
      <c r="B4" s="283" t="s">
        <v>65</v>
      </c>
      <c r="C4" s="269" t="s">
        <v>53</v>
      </c>
      <c r="D4" s="274" t="s">
        <v>52</v>
      </c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6"/>
      <c r="P4" s="119" t="s">
        <v>78</v>
      </c>
    </row>
    <row r="5" spans="2:17" x14ac:dyDescent="0.3">
      <c r="B5" s="284"/>
      <c r="C5" s="270"/>
      <c r="D5" s="141" t="s">
        <v>37</v>
      </c>
      <c r="E5" s="142" t="s">
        <v>24</v>
      </c>
      <c r="F5" s="142" t="s">
        <v>25</v>
      </c>
      <c r="G5" s="142" t="s">
        <v>26</v>
      </c>
      <c r="H5" s="142" t="s">
        <v>27</v>
      </c>
      <c r="I5" s="142" t="s">
        <v>28</v>
      </c>
      <c r="J5" s="142" t="s">
        <v>29</v>
      </c>
      <c r="K5" s="142" t="s">
        <v>30</v>
      </c>
      <c r="L5" s="142" t="s">
        <v>31</v>
      </c>
      <c r="M5" s="142" t="s">
        <v>32</v>
      </c>
      <c r="N5" s="142" t="s">
        <v>33</v>
      </c>
      <c r="O5" s="143" t="s">
        <v>34</v>
      </c>
    </row>
    <row r="6" spans="2:17" x14ac:dyDescent="0.3">
      <c r="B6" s="138" t="s">
        <v>71</v>
      </c>
      <c r="C6" s="87">
        <f t="shared" ref="C6" si="0">+C15+C24+C33+C42+C51</f>
        <v>381</v>
      </c>
      <c r="D6" s="144">
        <f>SUM(D15,D24,D33,D42,D51)</f>
        <v>39</v>
      </c>
      <c r="E6" s="39">
        <f t="shared" ref="E6:O6" si="1">SUM(E15,E24,E33,E42,E51)</f>
        <v>30</v>
      </c>
      <c r="F6" s="39">
        <f t="shared" si="1"/>
        <v>50</v>
      </c>
      <c r="G6" s="39">
        <f t="shared" si="1"/>
        <v>20</v>
      </c>
      <c r="H6" s="39">
        <f t="shared" si="1"/>
        <v>22</v>
      </c>
      <c r="I6" s="39">
        <f t="shared" si="1"/>
        <v>21</v>
      </c>
      <c r="J6" s="39">
        <f t="shared" si="1"/>
        <v>49</v>
      </c>
      <c r="K6" s="39">
        <f t="shared" si="1"/>
        <v>31</v>
      </c>
      <c r="L6" s="39">
        <f t="shared" si="1"/>
        <v>34</v>
      </c>
      <c r="M6" s="39">
        <f>SUM(M15,M24,M33,M42,M51)</f>
        <v>37</v>
      </c>
      <c r="N6" s="39">
        <f t="shared" si="1"/>
        <v>20</v>
      </c>
      <c r="O6" s="139">
        <f t="shared" si="1"/>
        <v>28</v>
      </c>
    </row>
    <row r="7" spans="2:17" x14ac:dyDescent="0.3">
      <c r="B7" s="148">
        <v>2019</v>
      </c>
      <c r="C7" s="85">
        <f>SUM(D7:O7)</f>
        <v>72</v>
      </c>
      <c r="D7" s="145">
        <f>SUM(D16,D25,D34,D43,D52)</f>
        <v>7</v>
      </c>
      <c r="E7" s="34">
        <f t="shared" ref="E7:O7" si="2">SUM(E16,E25,E34,E43,E52)</f>
        <v>7</v>
      </c>
      <c r="F7" s="34">
        <f t="shared" si="2"/>
        <v>11</v>
      </c>
      <c r="G7" s="34">
        <f t="shared" si="2"/>
        <v>3</v>
      </c>
      <c r="H7" s="34">
        <f t="shared" si="2"/>
        <v>7</v>
      </c>
      <c r="I7" s="34">
        <f>SUM(I16,I25,I34,I43,I52)</f>
        <v>2</v>
      </c>
      <c r="J7" s="34">
        <f t="shared" si="2"/>
        <v>7</v>
      </c>
      <c r="K7" s="34">
        <f t="shared" si="2"/>
        <v>5</v>
      </c>
      <c r="L7" s="34">
        <f t="shared" si="2"/>
        <v>5</v>
      </c>
      <c r="M7" s="34">
        <f t="shared" si="2"/>
        <v>10</v>
      </c>
      <c r="N7" s="34">
        <f t="shared" si="2"/>
        <v>6</v>
      </c>
      <c r="O7" s="146">
        <f t="shared" si="2"/>
        <v>2</v>
      </c>
    </row>
    <row r="8" spans="2:17" x14ac:dyDescent="0.3">
      <c r="B8" s="148">
        <v>2020</v>
      </c>
      <c r="C8" s="85">
        <f t="shared" ref="C8:C56" si="3">SUM(D8:O8)</f>
        <v>89</v>
      </c>
      <c r="D8" s="145">
        <f t="shared" ref="D8:O8" si="4">SUM(D17,D26,D35,D44,D53)</f>
        <v>7</v>
      </c>
      <c r="E8" s="34">
        <f t="shared" si="4"/>
        <v>8</v>
      </c>
      <c r="F8" s="34">
        <f t="shared" si="4"/>
        <v>9</v>
      </c>
      <c r="G8" s="34">
        <f t="shared" si="4"/>
        <v>0</v>
      </c>
      <c r="H8" s="34">
        <f t="shared" si="4"/>
        <v>0</v>
      </c>
      <c r="I8" s="34">
        <f t="shared" si="4"/>
        <v>0</v>
      </c>
      <c r="J8" s="34">
        <f t="shared" si="4"/>
        <v>15</v>
      </c>
      <c r="K8" s="34">
        <f t="shared" si="4"/>
        <v>8</v>
      </c>
      <c r="L8" s="34">
        <f t="shared" si="4"/>
        <v>18</v>
      </c>
      <c r="M8" s="34">
        <f t="shared" si="4"/>
        <v>7</v>
      </c>
      <c r="N8" s="34">
        <f t="shared" si="4"/>
        <v>6</v>
      </c>
      <c r="O8" s="146">
        <f t="shared" si="4"/>
        <v>11</v>
      </c>
    </row>
    <row r="9" spans="2:17" x14ac:dyDescent="0.3">
      <c r="B9" s="148">
        <v>2021</v>
      </c>
      <c r="C9" s="85">
        <f t="shared" si="3"/>
        <v>48</v>
      </c>
      <c r="D9" s="145">
        <f>SUM(D18,D27,D36,D45,D54)</f>
        <v>10</v>
      </c>
      <c r="E9" s="34">
        <f>SUM(E18,E27,E36,E45,E54)</f>
        <v>3</v>
      </c>
      <c r="F9" s="34">
        <f t="shared" ref="F9:N9" si="5">+F18+F27+F36+F45+F54</f>
        <v>6</v>
      </c>
      <c r="G9" s="34">
        <f t="shared" si="5"/>
        <v>7</v>
      </c>
      <c r="H9" s="34">
        <f t="shared" si="5"/>
        <v>3</v>
      </c>
      <c r="I9" s="34">
        <f t="shared" si="5"/>
        <v>3</v>
      </c>
      <c r="J9" s="34">
        <f t="shared" si="5"/>
        <v>3</v>
      </c>
      <c r="K9" s="34">
        <f t="shared" si="5"/>
        <v>3</v>
      </c>
      <c r="L9" s="34">
        <f t="shared" si="5"/>
        <v>2</v>
      </c>
      <c r="M9" s="34">
        <f t="shared" si="5"/>
        <v>4</v>
      </c>
      <c r="N9" s="34">
        <f t="shared" si="5"/>
        <v>2</v>
      </c>
      <c r="O9" s="146">
        <v>2</v>
      </c>
    </row>
    <row r="10" spans="2:17" ht="14.25" customHeight="1" x14ac:dyDescent="0.3">
      <c r="B10" s="148">
        <v>2022</v>
      </c>
      <c r="C10" s="85">
        <f t="shared" si="3"/>
        <v>36</v>
      </c>
      <c r="D10" s="145">
        <f>+D19+D28+D37+D46+D55</f>
        <v>1</v>
      </c>
      <c r="E10" s="34">
        <f>+E19+E28+E37+E46+E55</f>
        <v>3</v>
      </c>
      <c r="F10" s="34">
        <f t="shared" ref="F10:O10" si="6">+F19+F28+F37+F46+F55</f>
        <v>3</v>
      </c>
      <c r="G10" s="34">
        <f t="shared" si="6"/>
        <v>4</v>
      </c>
      <c r="H10" s="34">
        <f t="shared" si="6"/>
        <v>2</v>
      </c>
      <c r="I10" s="34">
        <f t="shared" si="6"/>
        <v>2</v>
      </c>
      <c r="J10" s="34">
        <f t="shared" si="6"/>
        <v>5</v>
      </c>
      <c r="K10" s="34">
        <f t="shared" si="6"/>
        <v>3</v>
      </c>
      <c r="L10" s="34">
        <f t="shared" si="6"/>
        <v>3</v>
      </c>
      <c r="M10" s="34">
        <f t="shared" si="6"/>
        <v>6</v>
      </c>
      <c r="N10" s="34">
        <f t="shared" si="6"/>
        <v>1</v>
      </c>
      <c r="O10" s="146">
        <f t="shared" si="6"/>
        <v>3</v>
      </c>
      <c r="P10" s="6"/>
      <c r="Q10" s="200"/>
    </row>
    <row r="11" spans="2:17" ht="14.25" customHeight="1" x14ac:dyDescent="0.3">
      <c r="B11" s="148">
        <v>2023</v>
      </c>
      <c r="C11" s="85">
        <f t="shared" si="3"/>
        <v>26</v>
      </c>
      <c r="D11" s="145">
        <f>+D20+D29+D38+D47+D56</f>
        <v>4</v>
      </c>
      <c r="E11" s="34">
        <f>+E20+E29+E38+E47+E56</f>
        <v>1</v>
      </c>
      <c r="F11" s="34">
        <f t="shared" ref="F11:K11" si="7">+F20+F29+F38+F47+F56</f>
        <v>2</v>
      </c>
      <c r="G11" s="34">
        <f t="shared" si="7"/>
        <v>2</v>
      </c>
      <c r="H11" s="34">
        <f t="shared" si="7"/>
        <v>4</v>
      </c>
      <c r="I11" s="34">
        <f t="shared" si="7"/>
        <v>8</v>
      </c>
      <c r="J11" s="34">
        <f t="shared" si="7"/>
        <v>1</v>
      </c>
      <c r="K11" s="34">
        <f t="shared" si="7"/>
        <v>2</v>
      </c>
      <c r="L11" s="34">
        <f>+L20+L29+L39+L47+L56</f>
        <v>0</v>
      </c>
      <c r="M11" s="34">
        <f>+M20+M29+M38+M47+M56</f>
        <v>1</v>
      </c>
      <c r="N11" s="34">
        <f>+N20+N29+N38+N47+N56</f>
        <v>1</v>
      </c>
      <c r="O11" s="146">
        <f>+O20+O29+O38+O47+O56</f>
        <v>0</v>
      </c>
    </row>
    <row r="12" spans="2:17" ht="13.8" customHeight="1" x14ac:dyDescent="0.3">
      <c r="B12" s="148">
        <v>2024</v>
      </c>
      <c r="C12" s="85">
        <f>SUM(D12:O12)</f>
        <v>41</v>
      </c>
      <c r="D12" s="145">
        <f t="shared" ref="D12:O12" si="8">+D21+D30+D39+D48+D58</f>
        <v>1</v>
      </c>
      <c r="E12" s="34">
        <f t="shared" si="8"/>
        <v>1</v>
      </c>
      <c r="F12" s="34">
        <f t="shared" si="8"/>
        <v>4</v>
      </c>
      <c r="G12" s="34">
        <f t="shared" si="8"/>
        <v>3</v>
      </c>
      <c r="H12" s="34">
        <f t="shared" si="8"/>
        <v>5</v>
      </c>
      <c r="I12" s="34">
        <f t="shared" si="8"/>
        <v>3</v>
      </c>
      <c r="J12" s="34">
        <f t="shared" si="8"/>
        <v>14</v>
      </c>
      <c r="K12" s="34">
        <f t="shared" si="8"/>
        <v>0</v>
      </c>
      <c r="L12" s="34">
        <f t="shared" si="8"/>
        <v>2</v>
      </c>
      <c r="M12" s="34">
        <f t="shared" si="8"/>
        <v>2</v>
      </c>
      <c r="N12" s="34">
        <f t="shared" si="8"/>
        <v>1</v>
      </c>
      <c r="O12" s="146">
        <f t="shared" si="8"/>
        <v>5</v>
      </c>
    </row>
    <row r="13" spans="2:17" ht="13.8" customHeight="1" x14ac:dyDescent="0.3">
      <c r="B13" s="148">
        <v>2025</v>
      </c>
      <c r="C13" s="85">
        <f>SUM(D13:O13)</f>
        <v>47</v>
      </c>
      <c r="D13" s="145">
        <f t="shared" ref="D13:O13" si="9">SUM(D22+D31+D40+D49+D58)</f>
        <v>3</v>
      </c>
      <c r="E13" s="34">
        <f t="shared" si="9"/>
        <v>1</v>
      </c>
      <c r="F13" s="34">
        <f t="shared" si="9"/>
        <v>5</v>
      </c>
      <c r="G13" s="34">
        <f t="shared" si="9"/>
        <v>1</v>
      </c>
      <c r="H13" s="34">
        <f t="shared" si="9"/>
        <v>1</v>
      </c>
      <c r="I13" s="34">
        <f t="shared" si="9"/>
        <v>3</v>
      </c>
      <c r="J13" s="34">
        <f t="shared" si="9"/>
        <v>4</v>
      </c>
      <c r="K13" s="34">
        <f t="shared" si="9"/>
        <v>10</v>
      </c>
      <c r="L13" s="34">
        <f t="shared" si="9"/>
        <v>4</v>
      </c>
      <c r="M13" s="34">
        <f t="shared" si="9"/>
        <v>7</v>
      </c>
      <c r="N13" s="34">
        <f t="shared" si="9"/>
        <v>3</v>
      </c>
      <c r="O13" s="146">
        <f t="shared" si="9"/>
        <v>5</v>
      </c>
      <c r="P13" s="205"/>
    </row>
    <row r="14" spans="2:17" ht="13.8" customHeight="1" x14ac:dyDescent="0.3">
      <c r="B14" s="148">
        <v>2026</v>
      </c>
      <c r="C14" s="199">
        <f>SUM(D14:O14)</f>
        <v>22</v>
      </c>
      <c r="D14" s="167">
        <f>SUM(D23+D32+D41+D50+D59)</f>
        <v>6</v>
      </c>
      <c r="E14" s="168">
        <f t="shared" ref="E14:O14" si="10">SUM(E23+E32+E41+E50+E59)</f>
        <v>6</v>
      </c>
      <c r="F14" s="168">
        <f t="shared" si="10"/>
        <v>10</v>
      </c>
      <c r="G14" s="168">
        <f t="shared" si="10"/>
        <v>0</v>
      </c>
      <c r="H14" s="168">
        <f t="shared" si="10"/>
        <v>0</v>
      </c>
      <c r="I14" s="168">
        <f t="shared" si="10"/>
        <v>0</v>
      </c>
      <c r="J14" s="168">
        <f t="shared" si="10"/>
        <v>0</v>
      </c>
      <c r="K14" s="168">
        <f t="shared" si="10"/>
        <v>0</v>
      </c>
      <c r="L14" s="168">
        <f t="shared" si="10"/>
        <v>0</v>
      </c>
      <c r="M14" s="168">
        <f t="shared" si="10"/>
        <v>0</v>
      </c>
      <c r="N14" s="168">
        <f t="shared" si="10"/>
        <v>0</v>
      </c>
      <c r="O14" s="169">
        <f t="shared" si="10"/>
        <v>0</v>
      </c>
    </row>
    <row r="15" spans="2:17" x14ac:dyDescent="0.3">
      <c r="B15" s="149" t="s">
        <v>4</v>
      </c>
      <c r="C15" s="144">
        <f t="shared" si="3"/>
        <v>300</v>
      </c>
      <c r="D15" s="167">
        <f>SUM(D16:D23)</f>
        <v>36</v>
      </c>
      <c r="E15" s="168">
        <f t="shared" ref="E15:O15" si="11">SUM(E16:E23)</f>
        <v>24</v>
      </c>
      <c r="F15" s="168">
        <f t="shared" si="11"/>
        <v>40</v>
      </c>
      <c r="G15" s="168">
        <f t="shared" si="11"/>
        <v>15</v>
      </c>
      <c r="H15" s="168">
        <f t="shared" si="11"/>
        <v>16</v>
      </c>
      <c r="I15" s="168">
        <f t="shared" si="11"/>
        <v>15</v>
      </c>
      <c r="J15" s="168">
        <f t="shared" si="11"/>
        <v>43</v>
      </c>
      <c r="K15" s="168">
        <f t="shared" si="11"/>
        <v>25</v>
      </c>
      <c r="L15" s="168">
        <f t="shared" si="11"/>
        <v>31</v>
      </c>
      <c r="M15" s="168">
        <f>SUM(M16:M23)</f>
        <v>21</v>
      </c>
      <c r="N15" s="168">
        <f t="shared" si="11"/>
        <v>11</v>
      </c>
      <c r="O15" s="169">
        <f t="shared" si="11"/>
        <v>23</v>
      </c>
    </row>
    <row r="16" spans="2:17" x14ac:dyDescent="0.3">
      <c r="B16" s="150">
        <v>2019</v>
      </c>
      <c r="C16" s="86">
        <f t="shared" si="3"/>
        <v>58</v>
      </c>
      <c r="D16" s="147">
        <v>7</v>
      </c>
      <c r="E16" s="24">
        <v>7</v>
      </c>
      <c r="F16" s="24">
        <v>11</v>
      </c>
      <c r="G16" s="24">
        <v>3</v>
      </c>
      <c r="H16" s="24">
        <v>5</v>
      </c>
      <c r="I16" s="24">
        <v>2</v>
      </c>
      <c r="J16" s="24">
        <v>7</v>
      </c>
      <c r="K16" s="24">
        <v>5</v>
      </c>
      <c r="L16" s="24">
        <v>3</v>
      </c>
      <c r="M16" s="24">
        <v>4</v>
      </c>
      <c r="N16" s="24">
        <v>2</v>
      </c>
      <c r="O16" s="140">
        <v>2</v>
      </c>
    </row>
    <row r="17" spans="2:21" x14ac:dyDescent="0.3">
      <c r="B17" s="150">
        <v>2020</v>
      </c>
      <c r="C17" s="86">
        <f t="shared" si="3"/>
        <v>73</v>
      </c>
      <c r="D17" s="147">
        <v>7</v>
      </c>
      <c r="E17" s="24">
        <v>6</v>
      </c>
      <c r="F17" s="24">
        <v>7</v>
      </c>
      <c r="G17" s="24" t="s">
        <v>2</v>
      </c>
      <c r="H17" s="24" t="s">
        <v>2</v>
      </c>
      <c r="I17" s="24" t="s">
        <v>2</v>
      </c>
      <c r="J17" s="24">
        <v>13</v>
      </c>
      <c r="K17" s="24">
        <v>6</v>
      </c>
      <c r="L17" s="24">
        <v>17</v>
      </c>
      <c r="M17" s="24">
        <v>4</v>
      </c>
      <c r="N17" s="24">
        <v>4</v>
      </c>
      <c r="O17" s="140">
        <v>9</v>
      </c>
    </row>
    <row r="18" spans="2:21" x14ac:dyDescent="0.3">
      <c r="B18" s="150">
        <v>2021</v>
      </c>
      <c r="C18" s="86">
        <f t="shared" si="3"/>
        <v>30</v>
      </c>
      <c r="D18" s="147">
        <v>8</v>
      </c>
      <c r="E18" s="24">
        <v>2</v>
      </c>
      <c r="F18" s="24">
        <v>3</v>
      </c>
      <c r="G18" s="24">
        <v>4</v>
      </c>
      <c r="H18" s="24">
        <v>2</v>
      </c>
      <c r="I18" s="24">
        <v>0</v>
      </c>
      <c r="J18" s="24">
        <v>2</v>
      </c>
      <c r="K18" s="24">
        <v>3</v>
      </c>
      <c r="L18" s="24">
        <v>2</v>
      </c>
      <c r="M18" s="24">
        <v>1</v>
      </c>
      <c r="N18" s="24">
        <v>2</v>
      </c>
      <c r="O18" s="140">
        <v>1</v>
      </c>
    </row>
    <row r="19" spans="2:21" ht="14.25" customHeight="1" x14ac:dyDescent="0.3">
      <c r="B19" s="150">
        <v>2022</v>
      </c>
      <c r="C19" s="86">
        <f t="shared" si="3"/>
        <v>29</v>
      </c>
      <c r="D19" s="147">
        <v>0</v>
      </c>
      <c r="E19" s="24">
        <v>2</v>
      </c>
      <c r="F19" s="24">
        <v>2</v>
      </c>
      <c r="G19" s="24">
        <v>3</v>
      </c>
      <c r="H19" s="24">
        <v>1</v>
      </c>
      <c r="I19" s="24">
        <v>2</v>
      </c>
      <c r="J19" s="24">
        <v>4</v>
      </c>
      <c r="K19" s="24">
        <v>3</v>
      </c>
      <c r="L19" s="24">
        <v>3</v>
      </c>
      <c r="M19" s="24">
        <v>6</v>
      </c>
      <c r="N19" s="24">
        <v>0</v>
      </c>
      <c r="O19" s="140">
        <v>3</v>
      </c>
    </row>
    <row r="20" spans="2:21" ht="14.25" customHeight="1" x14ac:dyDescent="0.3">
      <c r="B20" s="150">
        <v>2023</v>
      </c>
      <c r="C20" s="86">
        <f t="shared" si="3"/>
        <v>17</v>
      </c>
      <c r="D20" s="147">
        <v>4</v>
      </c>
      <c r="E20" s="24">
        <v>0</v>
      </c>
      <c r="F20" s="24">
        <v>1</v>
      </c>
      <c r="G20" s="24">
        <v>2</v>
      </c>
      <c r="H20" s="24">
        <v>3</v>
      </c>
      <c r="I20" s="24">
        <v>5</v>
      </c>
      <c r="J20" s="24">
        <v>1</v>
      </c>
      <c r="K20" s="24">
        <v>0</v>
      </c>
      <c r="L20" s="24">
        <v>0</v>
      </c>
      <c r="M20" s="24">
        <v>1</v>
      </c>
      <c r="N20" s="24">
        <v>0</v>
      </c>
      <c r="O20" s="140">
        <v>0</v>
      </c>
    </row>
    <row r="21" spans="2:21" ht="13.8" customHeight="1" x14ac:dyDescent="0.3">
      <c r="B21" s="150">
        <v>2024</v>
      </c>
      <c r="C21" s="86">
        <f t="shared" si="3"/>
        <v>34</v>
      </c>
      <c r="D21" s="147">
        <v>1</v>
      </c>
      <c r="E21" s="24">
        <v>1</v>
      </c>
      <c r="F21" s="24">
        <v>3</v>
      </c>
      <c r="G21" s="24">
        <v>3</v>
      </c>
      <c r="H21" s="24">
        <v>4</v>
      </c>
      <c r="I21" s="24">
        <v>3</v>
      </c>
      <c r="J21" s="24">
        <v>13</v>
      </c>
      <c r="K21" s="24">
        <v>0</v>
      </c>
      <c r="L21" s="24">
        <v>2</v>
      </c>
      <c r="M21" s="24">
        <v>1</v>
      </c>
      <c r="N21" s="24">
        <v>0</v>
      </c>
      <c r="O21" s="140">
        <v>3</v>
      </c>
    </row>
    <row r="22" spans="2:21" ht="13.8" customHeight="1" x14ac:dyDescent="0.3">
      <c r="B22" s="150">
        <v>2025</v>
      </c>
      <c r="C22" s="86">
        <f>SUM(D22:O22)</f>
        <v>39</v>
      </c>
      <c r="D22" s="147">
        <v>3</v>
      </c>
      <c r="E22" s="24">
        <v>0</v>
      </c>
      <c r="F22" s="24">
        <v>5</v>
      </c>
      <c r="G22" s="24">
        <v>0</v>
      </c>
      <c r="H22" s="24">
        <v>1</v>
      </c>
      <c r="I22" s="24">
        <v>3</v>
      </c>
      <c r="J22" s="24">
        <v>3</v>
      </c>
      <c r="K22" s="24">
        <v>8</v>
      </c>
      <c r="L22" s="24">
        <v>4</v>
      </c>
      <c r="M22" s="24">
        <v>4</v>
      </c>
      <c r="N22" s="24">
        <v>3</v>
      </c>
      <c r="O22" s="140">
        <v>5</v>
      </c>
    </row>
    <row r="23" spans="2:21" ht="13.8" customHeight="1" x14ac:dyDescent="0.3">
      <c r="B23" s="150">
        <v>2026</v>
      </c>
      <c r="C23" s="86">
        <f>SUM(D23:O23)</f>
        <v>20</v>
      </c>
      <c r="D23" s="147">
        <v>6</v>
      </c>
      <c r="E23" s="24">
        <v>6</v>
      </c>
      <c r="F23" s="24">
        <v>8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140">
        <v>0</v>
      </c>
    </row>
    <row r="24" spans="2:21" x14ac:dyDescent="0.3">
      <c r="B24" s="149" t="s">
        <v>3</v>
      </c>
      <c r="C24" s="144">
        <f t="shared" si="3"/>
        <v>71</v>
      </c>
      <c r="D24" s="144">
        <f>SUM(D25:D32)</f>
        <v>2</v>
      </c>
      <c r="E24" s="39">
        <f t="shared" ref="E24:O24" si="12">SUM(E25:E32)</f>
        <v>6</v>
      </c>
      <c r="F24" s="39">
        <f>SUM(F25:F32)</f>
        <v>8</v>
      </c>
      <c r="G24" s="39">
        <f t="shared" si="12"/>
        <v>3</v>
      </c>
      <c r="H24" s="39">
        <f t="shared" si="12"/>
        <v>6</v>
      </c>
      <c r="I24" s="39">
        <f t="shared" si="12"/>
        <v>6</v>
      </c>
      <c r="J24" s="39">
        <f t="shared" si="12"/>
        <v>6</v>
      </c>
      <c r="K24" s="39">
        <f t="shared" si="12"/>
        <v>5</v>
      </c>
      <c r="L24" s="39">
        <f t="shared" si="12"/>
        <v>3</v>
      </c>
      <c r="M24" s="39">
        <f>SUM(M25:M32)</f>
        <v>14</v>
      </c>
      <c r="N24" s="39">
        <f t="shared" si="12"/>
        <v>7</v>
      </c>
      <c r="O24" s="139">
        <f t="shared" si="12"/>
        <v>5</v>
      </c>
      <c r="U24" s="180"/>
    </row>
    <row r="25" spans="2:21" x14ac:dyDescent="0.3">
      <c r="B25" s="150">
        <v>2019</v>
      </c>
      <c r="C25" s="86">
        <f t="shared" si="3"/>
        <v>12</v>
      </c>
      <c r="D25" s="147" t="s">
        <v>2</v>
      </c>
      <c r="E25" s="24" t="s">
        <v>2</v>
      </c>
      <c r="F25" s="24" t="s">
        <v>2</v>
      </c>
      <c r="G25" s="24" t="s">
        <v>2</v>
      </c>
      <c r="H25" s="24">
        <v>2</v>
      </c>
      <c r="I25" s="24" t="s">
        <v>2</v>
      </c>
      <c r="J25" s="24" t="s">
        <v>2</v>
      </c>
      <c r="K25" s="24" t="s">
        <v>2</v>
      </c>
      <c r="L25" s="24">
        <v>2</v>
      </c>
      <c r="M25" s="24">
        <v>5</v>
      </c>
      <c r="N25" s="24">
        <v>3</v>
      </c>
      <c r="O25" s="140">
        <v>0</v>
      </c>
    </row>
    <row r="26" spans="2:21" x14ac:dyDescent="0.3">
      <c r="B26" s="150">
        <v>2020</v>
      </c>
      <c r="C26" s="86">
        <f t="shared" si="3"/>
        <v>14</v>
      </c>
      <c r="D26" s="147">
        <v>0</v>
      </c>
      <c r="E26" s="24">
        <v>2</v>
      </c>
      <c r="F26" s="24">
        <v>2</v>
      </c>
      <c r="G26" s="24" t="s">
        <v>2</v>
      </c>
      <c r="H26" s="24" t="s">
        <v>2</v>
      </c>
      <c r="I26" s="24" t="s">
        <v>2</v>
      </c>
      <c r="J26" s="24">
        <v>2</v>
      </c>
      <c r="K26" s="24">
        <v>1</v>
      </c>
      <c r="L26" s="24">
        <v>1</v>
      </c>
      <c r="M26" s="24">
        <v>2</v>
      </c>
      <c r="N26" s="24">
        <v>2</v>
      </c>
      <c r="O26" s="140">
        <v>2</v>
      </c>
    </row>
    <row r="27" spans="2:21" x14ac:dyDescent="0.3">
      <c r="B27" s="150">
        <v>2021</v>
      </c>
      <c r="C27" s="86">
        <f t="shared" si="3"/>
        <v>14</v>
      </c>
      <c r="D27" s="147">
        <v>1</v>
      </c>
      <c r="E27" s="24">
        <v>1</v>
      </c>
      <c r="F27" s="24">
        <v>2</v>
      </c>
      <c r="G27" s="24">
        <v>1</v>
      </c>
      <c r="H27" s="24">
        <v>1</v>
      </c>
      <c r="I27" s="24">
        <v>3</v>
      </c>
      <c r="J27" s="24">
        <v>1</v>
      </c>
      <c r="K27" s="24">
        <v>0</v>
      </c>
      <c r="L27" s="24">
        <v>0</v>
      </c>
      <c r="M27" s="24">
        <v>3</v>
      </c>
      <c r="N27" s="24">
        <v>0</v>
      </c>
      <c r="O27" s="140">
        <v>1</v>
      </c>
    </row>
    <row r="28" spans="2:21" ht="12.75" customHeight="1" x14ac:dyDescent="0.3">
      <c r="B28" s="150">
        <v>2022</v>
      </c>
      <c r="C28" s="86">
        <f t="shared" si="3"/>
        <v>6</v>
      </c>
      <c r="D28" s="147">
        <v>1</v>
      </c>
      <c r="E28" s="24">
        <v>1</v>
      </c>
      <c r="F28" s="24">
        <v>1</v>
      </c>
      <c r="G28" s="24">
        <v>1</v>
      </c>
      <c r="H28" s="24">
        <v>1</v>
      </c>
      <c r="I28" s="24">
        <v>0</v>
      </c>
      <c r="J28" s="24">
        <v>1</v>
      </c>
      <c r="K28" s="24">
        <v>0</v>
      </c>
      <c r="L28" s="24">
        <v>0</v>
      </c>
      <c r="M28" s="24">
        <v>0</v>
      </c>
      <c r="N28" s="24">
        <v>0</v>
      </c>
      <c r="O28" s="140">
        <v>0</v>
      </c>
    </row>
    <row r="29" spans="2:21" ht="12.75" customHeight="1" x14ac:dyDescent="0.3">
      <c r="B29" s="150">
        <v>2023</v>
      </c>
      <c r="C29" s="86">
        <f t="shared" si="3"/>
        <v>8</v>
      </c>
      <c r="D29" s="147">
        <v>0</v>
      </c>
      <c r="E29" s="24">
        <v>1</v>
      </c>
      <c r="F29" s="24">
        <v>0</v>
      </c>
      <c r="G29" s="24">
        <v>0</v>
      </c>
      <c r="H29" s="24">
        <v>1</v>
      </c>
      <c r="I29" s="24">
        <v>3</v>
      </c>
      <c r="J29" s="24">
        <v>0</v>
      </c>
      <c r="K29" s="24">
        <v>2</v>
      </c>
      <c r="L29" s="24">
        <v>0</v>
      </c>
      <c r="M29" s="24">
        <v>0</v>
      </c>
      <c r="N29" s="24">
        <v>1</v>
      </c>
      <c r="O29" s="140">
        <v>0</v>
      </c>
    </row>
    <row r="30" spans="2:21" ht="12.75" customHeight="1" x14ac:dyDescent="0.3">
      <c r="B30" s="150">
        <v>2024</v>
      </c>
      <c r="C30" s="86">
        <f t="shared" si="3"/>
        <v>7</v>
      </c>
      <c r="D30" s="147">
        <v>0</v>
      </c>
      <c r="E30" s="24">
        <v>0</v>
      </c>
      <c r="F30" s="24">
        <v>1</v>
      </c>
      <c r="G30" s="24">
        <v>0</v>
      </c>
      <c r="H30" s="24">
        <v>1</v>
      </c>
      <c r="I30" s="24"/>
      <c r="J30" s="24">
        <v>1</v>
      </c>
      <c r="K30" s="24">
        <v>0</v>
      </c>
      <c r="L30" s="24">
        <v>0</v>
      </c>
      <c r="M30" s="24">
        <v>1</v>
      </c>
      <c r="N30" s="24">
        <v>1</v>
      </c>
      <c r="O30" s="140">
        <v>2</v>
      </c>
    </row>
    <row r="31" spans="2:21" ht="12.75" customHeight="1" x14ac:dyDescent="0.3">
      <c r="B31" s="150">
        <v>2025</v>
      </c>
      <c r="C31" s="86">
        <f>SUM(D31:O31)</f>
        <v>8</v>
      </c>
      <c r="D31" s="147">
        <v>0</v>
      </c>
      <c r="E31" s="24">
        <v>1</v>
      </c>
      <c r="F31" s="24">
        <v>0</v>
      </c>
      <c r="G31" s="24">
        <v>1</v>
      </c>
      <c r="H31" s="24">
        <v>0</v>
      </c>
      <c r="I31" s="24">
        <v>0</v>
      </c>
      <c r="J31" s="24">
        <v>1</v>
      </c>
      <c r="K31" s="24">
        <v>2</v>
      </c>
      <c r="L31" s="24">
        <v>0</v>
      </c>
      <c r="M31" s="24">
        <v>3</v>
      </c>
      <c r="N31" s="24">
        <v>0</v>
      </c>
      <c r="O31" s="140">
        <v>0</v>
      </c>
    </row>
    <row r="32" spans="2:21" ht="12.75" customHeight="1" x14ac:dyDescent="0.3">
      <c r="B32" s="150">
        <v>2026</v>
      </c>
      <c r="C32" s="86">
        <f>SUM(D32:O32)</f>
        <v>2</v>
      </c>
      <c r="D32" s="147">
        <v>0</v>
      </c>
      <c r="E32" s="24">
        <v>0</v>
      </c>
      <c r="F32" s="24">
        <v>2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140">
        <v>0</v>
      </c>
    </row>
    <row r="33" spans="2:18" x14ac:dyDescent="0.3">
      <c r="B33" s="149" t="s">
        <v>5</v>
      </c>
      <c r="C33" s="144">
        <f t="shared" si="3"/>
        <v>3</v>
      </c>
      <c r="D33" s="144">
        <f>SUM(D34:D41)</f>
        <v>1</v>
      </c>
      <c r="E33" s="39">
        <f t="shared" ref="E33:O33" si="13">SUM(E34:E41)</f>
        <v>0</v>
      </c>
      <c r="F33" s="39">
        <f t="shared" si="13"/>
        <v>1</v>
      </c>
      <c r="G33" s="39">
        <f t="shared" si="13"/>
        <v>0</v>
      </c>
      <c r="H33" s="39">
        <f t="shared" si="13"/>
        <v>0</v>
      </c>
      <c r="I33" s="39">
        <f t="shared" si="13"/>
        <v>0</v>
      </c>
      <c r="J33" s="39">
        <f t="shared" si="13"/>
        <v>0</v>
      </c>
      <c r="K33" s="39">
        <f t="shared" si="13"/>
        <v>0</v>
      </c>
      <c r="L33" s="39">
        <f t="shared" si="13"/>
        <v>0</v>
      </c>
      <c r="M33" s="39">
        <f>SUM(M34:M41)</f>
        <v>0</v>
      </c>
      <c r="N33" s="39">
        <f t="shared" si="13"/>
        <v>1</v>
      </c>
      <c r="O33" s="139">
        <f t="shared" si="13"/>
        <v>0</v>
      </c>
    </row>
    <row r="34" spans="2:18" x14ac:dyDescent="0.3">
      <c r="B34" s="150">
        <v>2019</v>
      </c>
      <c r="C34" s="86">
        <f t="shared" si="3"/>
        <v>1</v>
      </c>
      <c r="D34" s="147" t="s">
        <v>2</v>
      </c>
      <c r="E34" s="24" t="s">
        <v>2</v>
      </c>
      <c r="F34" s="24" t="s">
        <v>2</v>
      </c>
      <c r="G34" s="24" t="s">
        <v>2</v>
      </c>
      <c r="H34" s="24" t="s">
        <v>2</v>
      </c>
      <c r="I34" s="24" t="s">
        <v>2</v>
      </c>
      <c r="J34" s="24" t="s">
        <v>2</v>
      </c>
      <c r="K34" s="24" t="s">
        <v>2</v>
      </c>
      <c r="L34" s="24" t="s">
        <v>2</v>
      </c>
      <c r="M34" s="24" t="s">
        <v>2</v>
      </c>
      <c r="N34" s="24">
        <v>1</v>
      </c>
      <c r="O34" s="140">
        <v>0</v>
      </c>
    </row>
    <row r="35" spans="2:18" x14ac:dyDescent="0.3">
      <c r="B35" s="150">
        <v>2020</v>
      </c>
      <c r="C35" s="86">
        <f t="shared" si="3"/>
        <v>0</v>
      </c>
      <c r="D35" s="147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140">
        <v>0</v>
      </c>
    </row>
    <row r="36" spans="2:18" x14ac:dyDescent="0.3">
      <c r="B36" s="150">
        <v>2021</v>
      </c>
      <c r="C36" s="86">
        <f t="shared" si="3"/>
        <v>2</v>
      </c>
      <c r="D36" s="147">
        <v>1</v>
      </c>
      <c r="E36" s="24">
        <v>0</v>
      </c>
      <c r="F36" s="24">
        <v>1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140">
        <v>0</v>
      </c>
      <c r="R36" s="204"/>
    </row>
    <row r="37" spans="2:18" ht="12" customHeight="1" x14ac:dyDescent="0.3">
      <c r="B37" s="150">
        <v>2022</v>
      </c>
      <c r="C37" s="86">
        <f t="shared" si="3"/>
        <v>0</v>
      </c>
      <c r="D37" s="147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140">
        <v>0</v>
      </c>
    </row>
    <row r="38" spans="2:18" ht="12" customHeight="1" x14ac:dyDescent="0.3">
      <c r="B38" s="150">
        <v>2023</v>
      </c>
      <c r="C38" s="86">
        <f t="shared" si="3"/>
        <v>0</v>
      </c>
      <c r="D38" s="147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140">
        <v>0</v>
      </c>
    </row>
    <row r="39" spans="2:18" ht="12" customHeight="1" x14ac:dyDescent="0.3">
      <c r="B39" s="150">
        <v>2024</v>
      </c>
      <c r="C39" s="86">
        <f t="shared" si="3"/>
        <v>0</v>
      </c>
      <c r="D39" s="147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140">
        <v>0</v>
      </c>
    </row>
    <row r="40" spans="2:18" ht="12" customHeight="1" x14ac:dyDescent="0.3">
      <c r="B40" s="150">
        <v>2025</v>
      </c>
      <c r="C40" s="86">
        <f>SUM(D40:O40)</f>
        <v>0</v>
      </c>
      <c r="D40" s="147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140">
        <v>0</v>
      </c>
    </row>
    <row r="41" spans="2:18" ht="12" customHeight="1" x14ac:dyDescent="0.3">
      <c r="B41" s="150">
        <v>2026</v>
      </c>
      <c r="C41" s="86">
        <f>SUM(D41:O41)</f>
        <v>0</v>
      </c>
      <c r="D41" s="147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140">
        <v>0</v>
      </c>
    </row>
    <row r="42" spans="2:18" x14ac:dyDescent="0.3">
      <c r="B42" s="149" t="s">
        <v>6</v>
      </c>
      <c r="C42" s="87">
        <f t="shared" si="3"/>
        <v>2</v>
      </c>
      <c r="D42" s="144">
        <f>SUM(D43:D50)</f>
        <v>0</v>
      </c>
      <c r="E42" s="39">
        <f t="shared" ref="E42:O42" si="14">SUM(E43:E50)</f>
        <v>0</v>
      </c>
      <c r="F42" s="39">
        <f t="shared" si="14"/>
        <v>0</v>
      </c>
      <c r="G42" s="39">
        <f>SUM(G43:G50)</f>
        <v>1</v>
      </c>
      <c r="H42" s="39">
        <f t="shared" si="14"/>
        <v>0</v>
      </c>
      <c r="I42" s="39">
        <f t="shared" si="14"/>
        <v>0</v>
      </c>
      <c r="J42" s="39">
        <f t="shared" si="14"/>
        <v>0</v>
      </c>
      <c r="K42" s="39">
        <f t="shared" si="14"/>
        <v>0</v>
      </c>
      <c r="L42" s="39">
        <f t="shared" si="14"/>
        <v>0</v>
      </c>
      <c r="M42" s="39">
        <f>SUM(M43:M50)</f>
        <v>1</v>
      </c>
      <c r="N42" s="39">
        <f t="shared" si="14"/>
        <v>0</v>
      </c>
      <c r="O42" s="139">
        <f t="shared" si="14"/>
        <v>0</v>
      </c>
    </row>
    <row r="43" spans="2:18" x14ac:dyDescent="0.3">
      <c r="B43" s="150">
        <v>2019</v>
      </c>
      <c r="C43" s="86">
        <f t="shared" si="3"/>
        <v>0</v>
      </c>
      <c r="D43" s="147" t="s">
        <v>2</v>
      </c>
      <c r="E43" s="24" t="s">
        <v>2</v>
      </c>
      <c r="F43" s="24" t="s">
        <v>2</v>
      </c>
      <c r="G43" s="24" t="s">
        <v>2</v>
      </c>
      <c r="H43" s="24" t="s">
        <v>2</v>
      </c>
      <c r="I43" s="24" t="s">
        <v>2</v>
      </c>
      <c r="J43" s="24" t="s">
        <v>2</v>
      </c>
      <c r="K43" s="24" t="s">
        <v>2</v>
      </c>
      <c r="L43" s="24" t="s">
        <v>2</v>
      </c>
      <c r="M43" s="24">
        <v>0</v>
      </c>
      <c r="N43" s="24" t="s">
        <v>2</v>
      </c>
      <c r="O43" s="140" t="s">
        <v>2</v>
      </c>
    </row>
    <row r="44" spans="2:18" x14ac:dyDescent="0.3">
      <c r="B44" s="150">
        <v>2020</v>
      </c>
      <c r="C44" s="86">
        <f t="shared" si="3"/>
        <v>1</v>
      </c>
      <c r="D44" s="147">
        <v>0</v>
      </c>
      <c r="E44" s="24">
        <v>0</v>
      </c>
      <c r="F44" s="24" t="s">
        <v>2</v>
      </c>
      <c r="G44" s="24" t="s">
        <v>2</v>
      </c>
      <c r="H44" s="24" t="s">
        <v>2</v>
      </c>
      <c r="I44" s="24" t="s">
        <v>2</v>
      </c>
      <c r="J44" s="24" t="s">
        <v>2</v>
      </c>
      <c r="K44" s="24">
        <v>0</v>
      </c>
      <c r="L44" s="24">
        <v>0</v>
      </c>
      <c r="M44" s="24">
        <v>1</v>
      </c>
      <c r="N44" s="24">
        <v>0</v>
      </c>
      <c r="O44" s="140">
        <v>0</v>
      </c>
    </row>
    <row r="45" spans="2:18" x14ac:dyDescent="0.3">
      <c r="B45" s="150">
        <v>2021</v>
      </c>
      <c r="C45" s="86">
        <f t="shared" si="3"/>
        <v>1</v>
      </c>
      <c r="D45" s="147">
        <v>0</v>
      </c>
      <c r="E45" s="24">
        <v>0</v>
      </c>
      <c r="F45" s="24">
        <v>0</v>
      </c>
      <c r="G45" s="24">
        <v>1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140">
        <v>0</v>
      </c>
    </row>
    <row r="46" spans="2:18" ht="12" customHeight="1" x14ac:dyDescent="0.3">
      <c r="B46" s="150">
        <v>2022</v>
      </c>
      <c r="C46" s="86">
        <f t="shared" si="3"/>
        <v>0</v>
      </c>
      <c r="D46" s="147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140">
        <v>0</v>
      </c>
    </row>
    <row r="47" spans="2:18" ht="12" customHeight="1" x14ac:dyDescent="0.3">
      <c r="B47" s="150">
        <v>2023</v>
      </c>
      <c r="C47" s="86">
        <f t="shared" si="3"/>
        <v>0</v>
      </c>
      <c r="D47" s="147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140">
        <v>0</v>
      </c>
    </row>
    <row r="48" spans="2:18" ht="12" customHeight="1" x14ac:dyDescent="0.3">
      <c r="B48" s="150">
        <v>2024</v>
      </c>
      <c r="C48" s="86">
        <f t="shared" si="3"/>
        <v>0</v>
      </c>
      <c r="D48" s="147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140">
        <v>0</v>
      </c>
    </row>
    <row r="49" spans="1:19" ht="12" customHeight="1" x14ac:dyDescent="0.3">
      <c r="B49" s="150">
        <v>2025</v>
      </c>
      <c r="C49" s="86">
        <f>SUM(D49:O49)</f>
        <v>0</v>
      </c>
      <c r="D49" s="147">
        <v>0</v>
      </c>
      <c r="E49" s="24">
        <v>0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140">
        <v>0</v>
      </c>
    </row>
    <row r="50" spans="1:19" ht="12" customHeight="1" x14ac:dyDescent="0.3">
      <c r="B50" s="150">
        <v>2026</v>
      </c>
      <c r="C50" s="86">
        <f>SUM(D50:O50)</f>
        <v>0</v>
      </c>
      <c r="D50" s="147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140">
        <v>0</v>
      </c>
    </row>
    <row r="51" spans="1:19" x14ac:dyDescent="0.3">
      <c r="B51" s="149" t="s">
        <v>7</v>
      </c>
      <c r="C51" s="87">
        <f>SUM(D51:O51)</f>
        <v>5</v>
      </c>
      <c r="D51" s="39">
        <f>SUM(D52:D59)</f>
        <v>0</v>
      </c>
      <c r="E51" s="39">
        <f t="shared" ref="E51:O51" si="15">SUM(E52:E59)</f>
        <v>0</v>
      </c>
      <c r="F51" s="39">
        <f t="shared" si="15"/>
        <v>1</v>
      </c>
      <c r="G51" s="39">
        <f t="shared" si="15"/>
        <v>1</v>
      </c>
      <c r="H51" s="39">
        <f t="shared" si="15"/>
        <v>0</v>
      </c>
      <c r="I51" s="39">
        <f t="shared" si="15"/>
        <v>0</v>
      </c>
      <c r="J51" s="39">
        <f t="shared" si="15"/>
        <v>0</v>
      </c>
      <c r="K51" s="39">
        <f t="shared" si="15"/>
        <v>1</v>
      </c>
      <c r="L51" s="39">
        <f t="shared" si="15"/>
        <v>0</v>
      </c>
      <c r="M51" s="39">
        <f>SUM(M52:M59)</f>
        <v>1</v>
      </c>
      <c r="N51" s="39">
        <f t="shared" si="15"/>
        <v>1</v>
      </c>
      <c r="O51" s="139">
        <f t="shared" si="15"/>
        <v>0</v>
      </c>
    </row>
    <row r="52" spans="1:19" x14ac:dyDescent="0.3">
      <c r="B52" s="150">
        <v>2019</v>
      </c>
      <c r="C52" s="86">
        <f t="shared" si="3"/>
        <v>1</v>
      </c>
      <c r="D52" s="147" t="s">
        <v>2</v>
      </c>
      <c r="E52" s="24" t="s">
        <v>2</v>
      </c>
      <c r="F52" s="24" t="s">
        <v>2</v>
      </c>
      <c r="G52" s="24" t="s">
        <v>2</v>
      </c>
      <c r="H52" s="24" t="s">
        <v>2</v>
      </c>
      <c r="I52" s="24" t="s">
        <v>2</v>
      </c>
      <c r="J52" s="24" t="s">
        <v>2</v>
      </c>
      <c r="K52" s="24" t="s">
        <v>2</v>
      </c>
      <c r="L52" s="24" t="s">
        <v>2</v>
      </c>
      <c r="M52" s="24">
        <v>1</v>
      </c>
      <c r="N52" s="24" t="s">
        <v>2</v>
      </c>
      <c r="O52" s="140" t="s">
        <v>2</v>
      </c>
    </row>
    <row r="53" spans="1:19" x14ac:dyDescent="0.3">
      <c r="B53" s="150">
        <v>2020</v>
      </c>
      <c r="C53" s="86">
        <f t="shared" si="3"/>
        <v>1</v>
      </c>
      <c r="D53" s="24">
        <v>0</v>
      </c>
      <c r="E53" s="24">
        <v>0</v>
      </c>
      <c r="F53" s="24" t="s">
        <v>2</v>
      </c>
      <c r="G53" s="24" t="s">
        <v>2</v>
      </c>
      <c r="H53" s="24" t="s">
        <v>2</v>
      </c>
      <c r="I53" s="24" t="s">
        <v>2</v>
      </c>
      <c r="J53" s="24" t="s">
        <v>2</v>
      </c>
      <c r="K53" s="24">
        <v>1</v>
      </c>
      <c r="L53" s="24">
        <v>0</v>
      </c>
      <c r="M53" s="24">
        <v>0</v>
      </c>
      <c r="N53" s="24">
        <v>0</v>
      </c>
      <c r="O53" s="140">
        <v>0</v>
      </c>
    </row>
    <row r="54" spans="1:19" x14ac:dyDescent="0.3">
      <c r="B54" s="150">
        <v>2021</v>
      </c>
      <c r="C54" s="86">
        <f t="shared" si="3"/>
        <v>1</v>
      </c>
      <c r="D54" s="24">
        <v>0</v>
      </c>
      <c r="E54" s="24">
        <v>0</v>
      </c>
      <c r="F54" s="24">
        <v>0</v>
      </c>
      <c r="G54" s="24">
        <v>1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140">
        <v>0</v>
      </c>
      <c r="P54" s="202"/>
    </row>
    <row r="55" spans="1:19" x14ac:dyDescent="0.3">
      <c r="B55" s="150">
        <v>2022</v>
      </c>
      <c r="C55" s="86">
        <f t="shared" si="3"/>
        <v>1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1</v>
      </c>
      <c r="O55" s="140">
        <v>0</v>
      </c>
      <c r="Q55" s="200"/>
    </row>
    <row r="56" spans="1:19" x14ac:dyDescent="0.3">
      <c r="B56" s="150">
        <v>2023</v>
      </c>
      <c r="C56" s="86">
        <f t="shared" si="3"/>
        <v>1</v>
      </c>
      <c r="D56" s="24">
        <v>0</v>
      </c>
      <c r="E56" s="24">
        <v>0</v>
      </c>
      <c r="F56" s="24">
        <v>1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140">
        <v>0</v>
      </c>
    </row>
    <row r="57" spans="1:19" x14ac:dyDescent="0.3">
      <c r="B57" s="150">
        <v>2024</v>
      </c>
      <c r="C57" s="86">
        <f t="shared" ref="C57" si="16">SUM(D57:O57)</f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140">
        <v>0</v>
      </c>
    </row>
    <row r="58" spans="1:19" x14ac:dyDescent="0.3">
      <c r="B58" s="150">
        <v>2025</v>
      </c>
      <c r="C58" s="86">
        <f>SUM(D58:O58)</f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140">
        <v>0</v>
      </c>
      <c r="S58" s="203"/>
    </row>
    <row r="59" spans="1:19" x14ac:dyDescent="0.3">
      <c r="A59" s="201"/>
      <c r="B59" s="150">
        <v>2026</v>
      </c>
      <c r="C59" s="86">
        <f>SUM(D59:O59)</f>
        <v>0</v>
      </c>
      <c r="D59" s="147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140">
        <v>0</v>
      </c>
    </row>
    <row r="60" spans="1:19" x14ac:dyDescent="0.3">
      <c r="B60" s="285" t="s">
        <v>1</v>
      </c>
      <c r="C60" s="285"/>
      <c r="D60" s="285"/>
      <c r="E60" s="285"/>
      <c r="F60" s="285"/>
      <c r="G60" s="285"/>
      <c r="H60" s="285"/>
      <c r="I60" s="285"/>
      <c r="J60" s="285"/>
      <c r="K60" s="285"/>
      <c r="L60" s="285"/>
      <c r="M60" s="285"/>
      <c r="N60" s="285"/>
      <c r="O60" s="285"/>
      <c r="P60" s="286"/>
    </row>
    <row r="61" spans="1:19" s="2" customFormat="1" x14ac:dyDescent="0.3">
      <c r="B61" s="218" t="s">
        <v>75</v>
      </c>
      <c r="C61" s="218"/>
      <c r="D61" s="218"/>
      <c r="E61" s="218"/>
      <c r="F61" s="218"/>
      <c r="G61" s="218"/>
      <c r="H61" s="218"/>
      <c r="I61" s="218"/>
      <c r="J61" s="218"/>
      <c r="K61" s="218"/>
      <c r="L61" s="218"/>
      <c r="M61" s="218"/>
      <c r="N61" s="218"/>
      <c r="O61" s="218"/>
      <c r="P61" s="218"/>
    </row>
  </sheetData>
  <mergeCells count="6">
    <mergeCell ref="B61:P61"/>
    <mergeCell ref="D4:O4"/>
    <mergeCell ref="C4:C5"/>
    <mergeCell ref="B1:O2"/>
    <mergeCell ref="B4:B5"/>
    <mergeCell ref="B60:P60"/>
  </mergeCells>
  <printOptions horizontalCentered="1"/>
  <pageMargins left="0.23622047244094491" right="0.23622047244094491" top="0.74803149606299213" bottom="0.74803149606299213" header="0.31496062992125984" footer="0.31496062992125984"/>
  <pageSetup scale="83" orientation="portrait" r:id="rId1"/>
  <headerFooter>
    <oddHeader>&amp;R&amp;G</oddHeader>
    <oddFooter>&amp;L&amp;8&amp;P de &amp;N
&amp;D&amp;R&amp;8Planificación
R.Y.J.Q</oddFooter>
  </headerFooter>
  <ignoredErrors>
    <ignoredError sqref="L11" formula="1"/>
  </ignoredErrors>
  <legacyDrawingHF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first="1" xr2:uid="{A50514E1-F86E-4AA4-92A4-B26126190E18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quinquenal'!D15:O15</xm:f>
              <xm:sqref>P15</xm:sqref>
            </x14:sparkline>
          </x14:sparklines>
        </x14:sparklineGroup>
        <x14:sparklineGroup displayEmptyCellsAs="gap" markers="1" first="1" xr2:uid="{1B7657F3-4C89-4499-9575-C7F55281C216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quinquenal'!D6:O6</xm:f>
              <xm:sqref>P6</xm:sqref>
            </x14:sparkline>
          </x14:sparklines>
        </x14:sparklineGroup>
        <x14:sparklineGroup displayEmptyCellsAs="gap" markers="1" first="1" xr2:uid="{5880ED82-4495-4F70-8C9D-BD91D80D1E0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quinquenal'!D24:O24</xm:f>
              <xm:sqref>P24</xm:sqref>
            </x14:sparkline>
          </x14:sparklines>
        </x14:sparklineGroup>
        <x14:sparklineGroup displayEmptyCellsAs="gap" markers="1" first="1" xr2:uid="{0DFE12A4-68BD-4FF8-B752-71A06D3AF01F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quinquenal'!D33:O33</xm:f>
              <xm:sqref>P33</xm:sqref>
            </x14:sparkline>
          </x14:sparklines>
        </x14:sparklineGroup>
        <x14:sparklineGroup displayEmptyCellsAs="gap" markers="1" first="1" xr2:uid="{8BEC9E09-E9EE-4E72-AF4B-09B6959C1F13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quinquenal'!D42:O42</xm:f>
              <xm:sqref>P42</xm:sqref>
            </x14:sparkline>
          </x14:sparklines>
        </x14:sparklineGroup>
        <x14:sparklineGroup displayEmptyCellsAs="gap" markers="1" first="1" xr2:uid="{8CDD3D8E-478C-42BF-BFA6-6C10915E152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quinquenal'!D51:O51</xm:f>
              <xm:sqref>P51</xm:sqref>
            </x14:sparkline>
          </x14:sparklines>
        </x14:sparklineGroup>
      </x14:sparklineGroup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2:W47"/>
  <sheetViews>
    <sheetView showGridLines="0" view="pageBreakPreview" zoomScaleNormal="130" zoomScaleSheetLayoutView="100" workbookViewId="0">
      <selection activeCell="V15" sqref="V15"/>
    </sheetView>
  </sheetViews>
  <sheetFormatPr baseColWidth="10" defaultRowHeight="14.4" x14ac:dyDescent="0.3"/>
  <cols>
    <col min="1" max="1" width="3" customWidth="1"/>
    <col min="2" max="2" width="13.44140625" customWidth="1"/>
    <col min="3" max="3" width="13.88671875" customWidth="1"/>
    <col min="4" max="4" width="18.109375" customWidth="1"/>
    <col min="5" max="5" width="11" bestFit="1" customWidth="1"/>
    <col min="6" max="6" width="13" customWidth="1"/>
    <col min="7" max="7" width="11" bestFit="1" customWidth="1"/>
    <col min="8" max="8" width="13" customWidth="1"/>
    <col min="9" max="9" width="11" bestFit="1" customWidth="1"/>
    <col min="10" max="10" width="13" customWidth="1"/>
    <col min="11" max="11" width="11" bestFit="1" customWidth="1"/>
    <col min="12" max="12" width="13" customWidth="1"/>
    <col min="13" max="13" width="11" bestFit="1" customWidth="1"/>
    <col min="14" max="14" width="13" customWidth="1"/>
    <col min="15" max="15" width="8" customWidth="1"/>
    <col min="16" max="16" width="12.88671875" customWidth="1"/>
  </cols>
  <sheetData>
    <row r="2" spans="2:23" ht="15" customHeight="1" x14ac:dyDescent="0.3">
      <c r="B2" s="220" t="s">
        <v>100</v>
      </c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</row>
    <row r="3" spans="2:23" x14ac:dyDescent="0.3"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220"/>
    </row>
    <row r="4" spans="2:23" x14ac:dyDescent="0.3"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2:23" x14ac:dyDescent="0.3">
      <c r="B5" s="221" t="s">
        <v>52</v>
      </c>
      <c r="C5" s="295" t="s">
        <v>67</v>
      </c>
      <c r="D5" s="298" t="s">
        <v>66</v>
      </c>
      <c r="E5" s="224" t="s">
        <v>54</v>
      </c>
      <c r="F5" s="224"/>
      <c r="G5" s="224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</row>
    <row r="6" spans="2:23" x14ac:dyDescent="0.3">
      <c r="B6" s="222"/>
      <c r="C6" s="296"/>
      <c r="D6" s="299"/>
      <c r="E6" s="287">
        <v>2019</v>
      </c>
      <c r="F6" s="287"/>
      <c r="G6" s="288">
        <v>2020</v>
      </c>
      <c r="H6" s="289"/>
      <c r="I6" s="287">
        <v>2021</v>
      </c>
      <c r="J6" s="287"/>
      <c r="K6" s="292">
        <v>2022</v>
      </c>
      <c r="L6" s="293"/>
      <c r="M6" s="290">
        <v>2023</v>
      </c>
      <c r="N6" s="291"/>
      <c r="O6" s="290">
        <v>2024</v>
      </c>
      <c r="P6" s="294"/>
      <c r="Q6" s="290">
        <v>2025</v>
      </c>
      <c r="R6" s="294"/>
      <c r="S6" s="290">
        <v>2026</v>
      </c>
      <c r="T6" s="294"/>
    </row>
    <row r="7" spans="2:23" ht="24.75" customHeight="1" x14ac:dyDescent="0.3">
      <c r="B7" s="223"/>
      <c r="C7" s="297"/>
      <c r="D7" s="300"/>
      <c r="E7" s="88" t="str">
        <f>+C5</f>
        <v>Acuerdos</v>
      </c>
      <c r="F7" s="88" t="s">
        <v>66</v>
      </c>
      <c r="G7" s="90" t="str">
        <f>+C5</f>
        <v>Acuerdos</v>
      </c>
      <c r="H7" s="92" t="s">
        <v>66</v>
      </c>
      <c r="I7" s="88" t="str">
        <f>+C5</f>
        <v>Acuerdos</v>
      </c>
      <c r="J7" s="88" t="s">
        <v>66</v>
      </c>
      <c r="K7" s="90" t="str">
        <f>+C5</f>
        <v>Acuerdos</v>
      </c>
      <c r="L7" s="92" t="s">
        <v>66</v>
      </c>
      <c r="M7" s="91" t="str">
        <f>+C5</f>
        <v>Acuerdos</v>
      </c>
      <c r="N7" s="89" t="s">
        <v>66</v>
      </c>
      <c r="O7" s="91" t="s">
        <v>67</v>
      </c>
      <c r="P7" s="128" t="s">
        <v>66</v>
      </c>
      <c r="Q7" s="91" t="s">
        <v>67</v>
      </c>
      <c r="R7" s="128" t="s">
        <v>66</v>
      </c>
      <c r="S7" s="91" t="s">
        <v>67</v>
      </c>
      <c r="T7" s="128" t="s">
        <v>66</v>
      </c>
      <c r="W7" s="28"/>
    </row>
    <row r="8" spans="2:23" x14ac:dyDescent="0.3">
      <c r="B8" s="133" t="s">
        <v>64</v>
      </c>
      <c r="C8" s="80">
        <f>SUM(C9:C20)</f>
        <v>176</v>
      </c>
      <c r="D8" s="104">
        <f>SUM(D9:D20)</f>
        <v>422311.29000000004</v>
      </c>
      <c r="E8" s="80">
        <f t="shared" ref="E8:M8" si="0">SUM(E9:E20)</f>
        <v>74</v>
      </c>
      <c r="F8" s="104">
        <f t="shared" si="0"/>
        <v>93906.58</v>
      </c>
      <c r="G8" s="80">
        <f t="shared" si="0"/>
        <v>22</v>
      </c>
      <c r="H8" s="104">
        <f t="shared" si="0"/>
        <v>31697.370000000003</v>
      </c>
      <c r="I8" s="80">
        <f t="shared" si="0"/>
        <v>22</v>
      </c>
      <c r="J8" s="104">
        <f t="shared" si="0"/>
        <v>35900.720000000001</v>
      </c>
      <c r="K8" s="80">
        <f t="shared" si="0"/>
        <v>20</v>
      </c>
      <c r="L8" s="104">
        <f>SUM(L9:L20)</f>
        <v>105993.26000000001</v>
      </c>
      <c r="M8" s="80">
        <f t="shared" si="0"/>
        <v>0</v>
      </c>
      <c r="N8" s="102">
        <f>SUM(N9:N20)</f>
        <v>0</v>
      </c>
      <c r="O8" s="80">
        <f>SUM(O9:O20)</f>
        <v>19</v>
      </c>
      <c r="P8" s="104">
        <f>SUM(P9:P20)</f>
        <v>47641.750000000007</v>
      </c>
      <c r="Q8" s="80">
        <f t="shared" ref="Q8:S8" si="1">SUM(Q9:Q20)</f>
        <v>16</v>
      </c>
      <c r="R8" s="104">
        <f>SUM(R9:R20)</f>
        <v>98917.06</v>
      </c>
      <c r="S8" s="80">
        <f t="shared" si="1"/>
        <v>3</v>
      </c>
      <c r="T8" s="104">
        <f>SUM(T9:T20)</f>
        <v>8254.5499999999993</v>
      </c>
    </row>
    <row r="9" spans="2:23" x14ac:dyDescent="0.3">
      <c r="B9" s="154" t="s">
        <v>10</v>
      </c>
      <c r="C9" s="81">
        <f>+E9+G9+I9+K9+M9+O9+Q9+S9</f>
        <v>17</v>
      </c>
      <c r="D9" s="107">
        <f>+F9+H9+J9+L9+N9+P9+R9+T9</f>
        <v>17769.57</v>
      </c>
      <c r="E9" s="82">
        <v>5</v>
      </c>
      <c r="F9" s="105">
        <v>3187.75</v>
      </c>
      <c r="G9" s="82">
        <v>9</v>
      </c>
      <c r="H9" s="105">
        <v>10955.88</v>
      </c>
      <c r="I9" s="82">
        <v>0</v>
      </c>
      <c r="J9" s="105">
        <v>0</v>
      </c>
      <c r="K9" s="82">
        <v>0</v>
      </c>
      <c r="L9" s="105">
        <v>0</v>
      </c>
      <c r="M9" s="82">
        <v>0</v>
      </c>
      <c r="N9" s="103">
        <v>0</v>
      </c>
      <c r="O9" s="82">
        <v>0</v>
      </c>
      <c r="P9" s="105">
        <v>0</v>
      </c>
      <c r="Q9" s="82">
        <v>2</v>
      </c>
      <c r="R9" s="105">
        <v>248.5</v>
      </c>
      <c r="S9" s="82">
        <v>1</v>
      </c>
      <c r="T9" s="105">
        <v>3377.44</v>
      </c>
    </row>
    <row r="10" spans="2:23" x14ac:dyDescent="0.3">
      <c r="B10" s="154" t="s">
        <v>11</v>
      </c>
      <c r="C10" s="81">
        <f t="shared" ref="C10:C20" si="2">+E10+G10+I10+K10+M10+O10+Q10+S10</f>
        <v>22</v>
      </c>
      <c r="D10" s="107">
        <f t="shared" ref="D10:D20" si="3">+F10+H10+J10+L10+N10+P10+R10+T10</f>
        <v>98870.41</v>
      </c>
      <c r="E10" s="82">
        <v>7</v>
      </c>
      <c r="F10" s="105">
        <v>4264.4000000000005</v>
      </c>
      <c r="G10" s="82">
        <v>1</v>
      </c>
      <c r="H10" s="105">
        <v>789.75</v>
      </c>
      <c r="I10" s="82">
        <v>11</v>
      </c>
      <c r="J10" s="105">
        <v>13141.26</v>
      </c>
      <c r="K10" s="82">
        <v>1</v>
      </c>
      <c r="L10" s="105">
        <v>75000</v>
      </c>
      <c r="M10" s="82">
        <v>0</v>
      </c>
      <c r="N10" s="103">
        <v>0</v>
      </c>
      <c r="O10" s="82">
        <v>2</v>
      </c>
      <c r="P10" s="105">
        <f>3375+2300</f>
        <v>5675</v>
      </c>
      <c r="Q10" s="82">
        <v>0</v>
      </c>
      <c r="R10" s="105">
        <v>0</v>
      </c>
      <c r="S10" s="82">
        <v>0</v>
      </c>
      <c r="T10" s="105">
        <v>0</v>
      </c>
    </row>
    <row r="11" spans="2:23" x14ac:dyDescent="0.3">
      <c r="B11" s="154" t="s">
        <v>12</v>
      </c>
      <c r="C11" s="81">
        <f t="shared" si="2"/>
        <v>15</v>
      </c>
      <c r="D11" s="107">
        <f t="shared" si="3"/>
        <v>22806.22</v>
      </c>
      <c r="E11" s="82">
        <v>3</v>
      </c>
      <c r="F11" s="105">
        <v>451.35</v>
      </c>
      <c r="G11" s="82">
        <v>1</v>
      </c>
      <c r="H11" s="105">
        <v>326.67</v>
      </c>
      <c r="I11" s="82">
        <v>1</v>
      </c>
      <c r="J11" s="105">
        <v>290</v>
      </c>
      <c r="K11" s="82">
        <v>6</v>
      </c>
      <c r="L11" s="105">
        <f>119+140+480+105+1440+315</f>
        <v>2599</v>
      </c>
      <c r="M11" s="82">
        <v>0</v>
      </c>
      <c r="N11" s="103">
        <v>0</v>
      </c>
      <c r="O11" s="82">
        <v>2</v>
      </c>
      <c r="P11" s="105">
        <v>14262.09</v>
      </c>
      <c r="Q11" s="82">
        <v>0</v>
      </c>
      <c r="R11" s="105">
        <v>0</v>
      </c>
      <c r="S11" s="82">
        <v>2</v>
      </c>
      <c r="T11" s="105">
        <v>4877.1099999999997</v>
      </c>
    </row>
    <row r="12" spans="2:23" x14ac:dyDescent="0.3">
      <c r="B12" s="154" t="s">
        <v>13</v>
      </c>
      <c r="C12" s="81">
        <f t="shared" si="2"/>
        <v>21</v>
      </c>
      <c r="D12" s="107">
        <f t="shared" si="3"/>
        <v>29801.739999999998</v>
      </c>
      <c r="E12" s="82">
        <v>9</v>
      </c>
      <c r="F12" s="105">
        <v>2314</v>
      </c>
      <c r="G12" s="82">
        <v>0</v>
      </c>
      <c r="H12" s="105">
        <v>0</v>
      </c>
      <c r="I12" s="82">
        <v>5</v>
      </c>
      <c r="J12" s="105">
        <v>665</v>
      </c>
      <c r="K12" s="82">
        <v>2</v>
      </c>
      <c r="L12" s="105">
        <f>241.5+170</f>
        <v>411.5</v>
      </c>
      <c r="M12" s="82">
        <v>0</v>
      </c>
      <c r="N12" s="103">
        <v>0</v>
      </c>
      <c r="O12" s="82">
        <v>4</v>
      </c>
      <c r="P12" s="105">
        <v>10601.24</v>
      </c>
      <c r="Q12" s="82">
        <v>1</v>
      </c>
      <c r="R12" s="105">
        <v>15810</v>
      </c>
      <c r="S12" s="82">
        <v>0</v>
      </c>
      <c r="T12" s="105">
        <v>0</v>
      </c>
    </row>
    <row r="13" spans="2:23" x14ac:dyDescent="0.3">
      <c r="B13" s="154" t="s">
        <v>14</v>
      </c>
      <c r="C13" s="81">
        <f t="shared" si="2"/>
        <v>25</v>
      </c>
      <c r="D13" s="107">
        <f t="shared" si="3"/>
        <v>80774.400000000009</v>
      </c>
      <c r="E13" s="82">
        <v>23</v>
      </c>
      <c r="F13" s="105">
        <v>70099.900000000009</v>
      </c>
      <c r="G13" s="82">
        <v>0</v>
      </c>
      <c r="H13" s="105">
        <v>0</v>
      </c>
      <c r="I13" s="82">
        <v>0</v>
      </c>
      <c r="J13" s="105">
        <v>0</v>
      </c>
      <c r="K13" s="82">
        <v>1</v>
      </c>
      <c r="L13" s="105">
        <v>529.5</v>
      </c>
      <c r="M13" s="82">
        <v>0</v>
      </c>
      <c r="N13" s="103">
        <v>0</v>
      </c>
      <c r="O13" s="82">
        <v>1</v>
      </c>
      <c r="P13" s="105">
        <v>10145</v>
      </c>
      <c r="Q13" s="82">
        <v>0</v>
      </c>
      <c r="R13" s="105">
        <v>0</v>
      </c>
      <c r="S13" s="82">
        <v>0</v>
      </c>
      <c r="T13" s="105">
        <v>0</v>
      </c>
    </row>
    <row r="14" spans="2:23" x14ac:dyDescent="0.3">
      <c r="B14" s="154" t="s">
        <v>15</v>
      </c>
      <c r="C14" s="81">
        <f t="shared" si="2"/>
        <v>15</v>
      </c>
      <c r="D14" s="107">
        <f t="shared" si="3"/>
        <v>18006.650000000001</v>
      </c>
      <c r="E14" s="82">
        <v>2</v>
      </c>
      <c r="F14" s="105">
        <v>7283</v>
      </c>
      <c r="G14" s="82">
        <v>0</v>
      </c>
      <c r="H14" s="105">
        <v>0</v>
      </c>
      <c r="I14" s="82">
        <v>0</v>
      </c>
      <c r="J14" s="105">
        <v>0</v>
      </c>
      <c r="K14" s="82">
        <v>6</v>
      </c>
      <c r="L14" s="105">
        <v>6562.1</v>
      </c>
      <c r="M14" s="82">
        <v>0</v>
      </c>
      <c r="N14" s="103">
        <v>0</v>
      </c>
      <c r="O14" s="82">
        <v>4</v>
      </c>
      <c r="P14" s="105">
        <v>3104.15</v>
      </c>
      <c r="Q14" s="82">
        <v>3</v>
      </c>
      <c r="R14" s="105">
        <v>1057.4000000000001</v>
      </c>
      <c r="S14" s="82">
        <v>0</v>
      </c>
      <c r="T14" s="105">
        <v>0</v>
      </c>
    </row>
    <row r="15" spans="2:23" x14ac:dyDescent="0.3">
      <c r="B15" s="154" t="s">
        <v>16</v>
      </c>
      <c r="C15" s="81">
        <f t="shared" si="2"/>
        <v>12</v>
      </c>
      <c r="D15" s="107">
        <f t="shared" si="3"/>
        <v>68711.240000000005</v>
      </c>
      <c r="E15" s="82">
        <v>2</v>
      </c>
      <c r="F15" s="105">
        <v>1222.55</v>
      </c>
      <c r="G15" s="82">
        <v>1</v>
      </c>
      <c r="H15" s="105">
        <v>1036.1099999999999</v>
      </c>
      <c r="I15" s="82">
        <v>1</v>
      </c>
      <c r="J15" s="105">
        <v>20000</v>
      </c>
      <c r="K15" s="82">
        <v>2</v>
      </c>
      <c r="L15" s="105">
        <v>17557.36</v>
      </c>
      <c r="M15" s="82">
        <v>0</v>
      </c>
      <c r="N15" s="103">
        <v>0</v>
      </c>
      <c r="O15" s="82">
        <v>1</v>
      </c>
      <c r="P15" s="105">
        <v>891.97</v>
      </c>
      <c r="Q15" s="82">
        <v>5</v>
      </c>
      <c r="R15" s="105">
        <v>28003.25</v>
      </c>
      <c r="S15" s="82">
        <v>0</v>
      </c>
      <c r="T15" s="105">
        <v>0</v>
      </c>
    </row>
    <row r="16" spans="2:23" x14ac:dyDescent="0.3">
      <c r="B16" s="154" t="s">
        <v>17</v>
      </c>
      <c r="C16" s="81">
        <f t="shared" si="2"/>
        <v>15</v>
      </c>
      <c r="D16" s="107">
        <f t="shared" si="3"/>
        <v>8522.2200000000012</v>
      </c>
      <c r="E16" s="82">
        <v>13</v>
      </c>
      <c r="F16" s="105">
        <v>1851.93</v>
      </c>
      <c r="G16" s="82">
        <v>1</v>
      </c>
      <c r="H16" s="105">
        <v>3000</v>
      </c>
      <c r="I16" s="82">
        <v>0</v>
      </c>
      <c r="J16" s="105">
        <v>0</v>
      </c>
      <c r="K16" s="82">
        <v>0</v>
      </c>
      <c r="L16" s="105">
        <v>0</v>
      </c>
      <c r="M16" s="82">
        <v>0</v>
      </c>
      <c r="N16" s="103">
        <v>0</v>
      </c>
      <c r="O16" s="82">
        <v>0</v>
      </c>
      <c r="P16" s="105">
        <v>0</v>
      </c>
      <c r="Q16" s="82">
        <v>1</v>
      </c>
      <c r="R16" s="105">
        <v>3670.29</v>
      </c>
      <c r="S16" s="82">
        <v>0</v>
      </c>
      <c r="T16" s="105">
        <v>0</v>
      </c>
    </row>
    <row r="17" spans="1:20" x14ac:dyDescent="0.3">
      <c r="B17" s="154" t="s">
        <v>18</v>
      </c>
      <c r="C17" s="81">
        <f t="shared" si="2"/>
        <v>14</v>
      </c>
      <c r="D17" s="107">
        <f t="shared" si="3"/>
        <v>64743.42</v>
      </c>
      <c r="E17" s="82">
        <v>3</v>
      </c>
      <c r="F17" s="105">
        <v>289.79000000000002</v>
      </c>
      <c r="G17" s="82">
        <v>3</v>
      </c>
      <c r="H17" s="105">
        <v>13132.6</v>
      </c>
      <c r="I17" s="82">
        <v>3</v>
      </c>
      <c r="J17" s="105">
        <v>738.25</v>
      </c>
      <c r="K17" s="82">
        <v>0</v>
      </c>
      <c r="L17" s="105">
        <v>0</v>
      </c>
      <c r="M17" s="82">
        <v>0</v>
      </c>
      <c r="N17" s="103">
        <v>0</v>
      </c>
      <c r="O17" s="82">
        <v>2</v>
      </c>
      <c r="P17" s="105">
        <v>642.36</v>
      </c>
      <c r="Q17" s="82">
        <v>3</v>
      </c>
      <c r="R17" s="105">
        <v>49940.42</v>
      </c>
      <c r="S17" s="82">
        <v>0</v>
      </c>
      <c r="T17" s="105">
        <v>0</v>
      </c>
    </row>
    <row r="18" spans="1:20" x14ac:dyDescent="0.3">
      <c r="B18" s="154" t="s">
        <v>19</v>
      </c>
      <c r="C18" s="81">
        <f t="shared" si="2"/>
        <v>12</v>
      </c>
      <c r="D18" s="107">
        <f t="shared" si="3"/>
        <v>8512.01</v>
      </c>
      <c r="E18" s="82">
        <v>5</v>
      </c>
      <c r="F18" s="105">
        <v>2350</v>
      </c>
      <c r="G18" s="82">
        <v>2</v>
      </c>
      <c r="H18" s="105">
        <v>412</v>
      </c>
      <c r="I18" s="82">
        <v>1</v>
      </c>
      <c r="J18" s="105">
        <v>1066.21</v>
      </c>
      <c r="K18" s="82">
        <v>2</v>
      </c>
      <c r="L18" s="105">
        <v>3333.8</v>
      </c>
      <c r="M18" s="82">
        <v>0</v>
      </c>
      <c r="N18" s="103">
        <v>0</v>
      </c>
      <c r="O18" s="82">
        <v>2</v>
      </c>
      <c r="P18" s="105">
        <v>1350</v>
      </c>
      <c r="Q18" s="82">
        <v>0</v>
      </c>
      <c r="R18" s="105">
        <v>0</v>
      </c>
      <c r="S18" s="82">
        <v>0</v>
      </c>
      <c r="T18" s="105">
        <v>0</v>
      </c>
    </row>
    <row r="19" spans="1:20" x14ac:dyDescent="0.3">
      <c r="B19" s="154" t="s">
        <v>20</v>
      </c>
      <c r="C19" s="81">
        <f t="shared" si="2"/>
        <v>5</v>
      </c>
      <c r="D19" s="107">
        <f t="shared" si="3"/>
        <v>2231.56</v>
      </c>
      <c r="E19" s="82">
        <v>0</v>
      </c>
      <c r="F19" s="105">
        <v>0</v>
      </c>
      <c r="G19" s="82">
        <v>4</v>
      </c>
      <c r="H19" s="105">
        <v>2044.36</v>
      </c>
      <c r="I19" s="82">
        <v>0</v>
      </c>
      <c r="J19" s="105">
        <v>0</v>
      </c>
      <c r="K19" s="82">
        <v>0</v>
      </c>
      <c r="L19" s="105">
        <v>0</v>
      </c>
      <c r="M19" s="82">
        <v>0</v>
      </c>
      <c r="N19" s="103">
        <v>0</v>
      </c>
      <c r="O19" s="82">
        <v>0</v>
      </c>
      <c r="P19" s="105">
        <v>0</v>
      </c>
      <c r="Q19" s="82">
        <v>1</v>
      </c>
      <c r="R19" s="105">
        <v>187.2</v>
      </c>
      <c r="S19" s="82">
        <v>0</v>
      </c>
      <c r="T19" s="105">
        <v>0</v>
      </c>
    </row>
    <row r="20" spans="1:20" x14ac:dyDescent="0.3">
      <c r="B20" s="155" t="s">
        <v>21</v>
      </c>
      <c r="C20" s="81">
        <f t="shared" si="2"/>
        <v>3</v>
      </c>
      <c r="D20" s="107">
        <f t="shared" si="3"/>
        <v>1561.85</v>
      </c>
      <c r="E20" s="82">
        <v>2</v>
      </c>
      <c r="F20" s="105">
        <v>591.91</v>
      </c>
      <c r="G20" s="82">
        <v>0</v>
      </c>
      <c r="H20" s="105">
        <v>0</v>
      </c>
      <c r="I20" s="82">
        <v>0</v>
      </c>
      <c r="J20" s="105">
        <v>0</v>
      </c>
      <c r="K20" s="82">
        <v>0</v>
      </c>
      <c r="L20" s="105">
        <v>0</v>
      </c>
      <c r="M20" s="82">
        <v>0</v>
      </c>
      <c r="N20" s="103">
        <v>0</v>
      </c>
      <c r="O20" s="82">
        <v>1</v>
      </c>
      <c r="P20" s="105">
        <v>969.94</v>
      </c>
      <c r="Q20" s="82">
        <v>0</v>
      </c>
      <c r="R20" s="105">
        <v>0</v>
      </c>
      <c r="S20" s="82">
        <v>0</v>
      </c>
      <c r="T20" s="105">
        <v>0</v>
      </c>
    </row>
    <row r="21" spans="1:20" x14ac:dyDescent="0.3">
      <c r="A21" s="115"/>
      <c r="B21" s="219" t="s">
        <v>73</v>
      </c>
      <c r="C21" s="219"/>
      <c r="D21" s="219"/>
      <c r="E21" s="206">
        <f>E8/C8</f>
        <v>0.42045454545454547</v>
      </c>
      <c r="F21" s="207">
        <f>F8/D8</f>
        <v>0.22236341349055572</v>
      </c>
      <c r="G21" s="206">
        <f>G8/C8</f>
        <v>0.125</v>
      </c>
      <c r="H21" s="207">
        <f>+H8/D8</f>
        <v>7.5056885171125784E-2</v>
      </c>
      <c r="I21" s="206">
        <f>+I8/C8</f>
        <v>0.125</v>
      </c>
      <c r="J21" s="207">
        <f>+J8/D8</f>
        <v>8.5010088174531151E-2</v>
      </c>
      <c r="K21" s="206">
        <f>+K8/C8</f>
        <v>0.11363636363636363</v>
      </c>
      <c r="L21" s="207">
        <f>L8/D8</f>
        <v>0.25098372340460046</v>
      </c>
      <c r="M21" s="206">
        <f>+M8/C8</f>
        <v>0</v>
      </c>
      <c r="N21" s="207">
        <f>+N8/D8</f>
        <v>0</v>
      </c>
      <c r="O21" s="206">
        <f>+O8/C8</f>
        <v>0.10795454545454546</v>
      </c>
      <c r="P21" s="207">
        <f>+P8/D8</f>
        <v>0.11281192600841906</v>
      </c>
      <c r="Q21" s="206">
        <f>Q8/C8</f>
        <v>9.0909090909090912E-2</v>
      </c>
      <c r="R21" s="207">
        <f>R8/D8</f>
        <v>0.23422783700620456</v>
      </c>
      <c r="S21" s="206">
        <f>S8/E8</f>
        <v>4.0540540540540543E-2</v>
      </c>
      <c r="T21" s="207">
        <f>T8/F8</f>
        <v>8.7901721050857126E-2</v>
      </c>
    </row>
    <row r="22" spans="1:20" x14ac:dyDescent="0.3">
      <c r="B22" s="218" t="s">
        <v>1</v>
      </c>
      <c r="C22" s="218"/>
      <c r="D22" s="218"/>
      <c r="G22" s="27"/>
    </row>
    <row r="23" spans="1:20" x14ac:dyDescent="0.3">
      <c r="B23" s="218" t="s">
        <v>75</v>
      </c>
      <c r="C23" s="218"/>
      <c r="D23" s="218"/>
      <c r="E23" s="218"/>
      <c r="F23" s="218"/>
      <c r="G23" s="218"/>
      <c r="H23" s="218"/>
      <c r="I23" s="218"/>
      <c r="K23" s="161"/>
      <c r="L23" s="160"/>
    </row>
    <row r="24" spans="1:20" x14ac:dyDescent="0.3">
      <c r="E24" s="27"/>
      <c r="F24" s="27"/>
      <c r="G24" s="27"/>
      <c r="H24" s="27"/>
      <c r="I24" s="27"/>
      <c r="J24" s="27"/>
      <c r="K24" s="27"/>
    </row>
    <row r="25" spans="1:20" x14ac:dyDescent="0.3">
      <c r="C25" s="27"/>
      <c r="D25" s="27"/>
      <c r="L25" s="15"/>
    </row>
    <row r="26" spans="1:20" x14ac:dyDescent="0.3">
      <c r="C26" s="27"/>
      <c r="D26" s="27"/>
    </row>
    <row r="27" spans="1:20" x14ac:dyDescent="0.3">
      <c r="C27" s="27"/>
      <c r="D27" s="27"/>
    </row>
    <row r="28" spans="1:20" x14ac:dyDescent="0.3">
      <c r="C28" s="27"/>
      <c r="D28" s="27"/>
    </row>
    <row r="29" spans="1:20" x14ac:dyDescent="0.3">
      <c r="C29" s="29"/>
      <c r="D29" s="29"/>
    </row>
    <row r="30" spans="1:20" x14ac:dyDescent="0.3">
      <c r="C30" s="27"/>
      <c r="D30" s="27"/>
    </row>
    <row r="31" spans="1:20" x14ac:dyDescent="0.3">
      <c r="C31" s="27"/>
      <c r="D31" s="27"/>
    </row>
    <row r="32" spans="1:20" x14ac:dyDescent="0.3">
      <c r="C32" s="27"/>
      <c r="D32" s="27"/>
    </row>
    <row r="33" spans="3:4" x14ac:dyDescent="0.3">
      <c r="C33" s="27"/>
      <c r="D33" s="27"/>
    </row>
    <row r="34" spans="3:4" x14ac:dyDescent="0.3">
      <c r="C34" s="27"/>
      <c r="D34" s="27"/>
    </row>
    <row r="35" spans="3:4" x14ac:dyDescent="0.3">
      <c r="C35" s="27"/>
      <c r="D35" s="27"/>
    </row>
    <row r="36" spans="3:4" x14ac:dyDescent="0.3">
      <c r="C36" s="27"/>
      <c r="D36" s="27"/>
    </row>
    <row r="37" spans="3:4" x14ac:dyDescent="0.3">
      <c r="C37" s="15"/>
    </row>
    <row r="38" spans="3:4" x14ac:dyDescent="0.3">
      <c r="C38" s="15"/>
    </row>
    <row r="39" spans="3:4" x14ac:dyDescent="0.3">
      <c r="C39" s="15"/>
    </row>
    <row r="40" spans="3:4" x14ac:dyDescent="0.3">
      <c r="C40" s="15"/>
    </row>
    <row r="41" spans="3:4" x14ac:dyDescent="0.3">
      <c r="C41" s="15"/>
    </row>
    <row r="42" spans="3:4" x14ac:dyDescent="0.3">
      <c r="C42" s="15"/>
    </row>
    <row r="43" spans="3:4" x14ac:dyDescent="0.3">
      <c r="C43" s="15"/>
    </row>
    <row r="44" spans="3:4" x14ac:dyDescent="0.3">
      <c r="C44" s="15"/>
    </row>
    <row r="45" spans="3:4" x14ac:dyDescent="0.3">
      <c r="C45" s="15"/>
    </row>
    <row r="46" spans="3:4" x14ac:dyDescent="0.3">
      <c r="C46" s="15"/>
    </row>
    <row r="47" spans="3:4" x14ac:dyDescent="0.3">
      <c r="C47" s="15"/>
    </row>
  </sheetData>
  <mergeCells count="16">
    <mergeCell ref="S6:T6"/>
    <mergeCell ref="E5:T5"/>
    <mergeCell ref="B23:I23"/>
    <mergeCell ref="B22:D22"/>
    <mergeCell ref="B5:B7"/>
    <mergeCell ref="C5:C7"/>
    <mergeCell ref="D5:D7"/>
    <mergeCell ref="B21:D21"/>
    <mergeCell ref="Q6:R6"/>
    <mergeCell ref="B2:P3"/>
    <mergeCell ref="E6:F6"/>
    <mergeCell ref="G6:H6"/>
    <mergeCell ref="I6:J6"/>
    <mergeCell ref="M6:N6"/>
    <mergeCell ref="K6:L6"/>
    <mergeCell ref="O6:P6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73"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O21"/>
  <sheetViews>
    <sheetView showGridLines="0" view="pageBreakPreview" topLeftCell="A4" zoomScale="145" zoomScaleNormal="175" zoomScaleSheetLayoutView="145" workbookViewId="0">
      <selection activeCell="O13" sqref="O13"/>
    </sheetView>
  </sheetViews>
  <sheetFormatPr baseColWidth="10" defaultRowHeight="14.4" x14ac:dyDescent="0.3"/>
  <cols>
    <col min="1" max="1" width="3.6640625" customWidth="1"/>
    <col min="2" max="2" width="12.109375" customWidth="1"/>
    <col min="3" max="3" width="5.44140625" bestFit="1" customWidth="1"/>
    <col min="4" max="4" width="7.33203125" style="94" customWidth="1"/>
    <col min="5" max="7" width="7.6640625" customWidth="1"/>
    <col min="8" max="8" width="7.6640625" style="15" customWidth="1"/>
    <col min="9" max="11" width="7.6640625" customWidth="1"/>
    <col min="12" max="12" width="8.5546875" customWidth="1"/>
    <col min="13" max="13" width="7.5546875" customWidth="1"/>
  </cols>
  <sheetData>
    <row r="2" spans="2:12" x14ac:dyDescent="0.3">
      <c r="B2" s="220" t="s">
        <v>101</v>
      </c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2:12" x14ac:dyDescent="0.3"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</row>
    <row r="4" spans="2:12" x14ac:dyDescent="0.3"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2:12" x14ac:dyDescent="0.3">
      <c r="J5" s="200"/>
    </row>
    <row r="6" spans="2:12" x14ac:dyDescent="0.3">
      <c r="B6" s="301" t="s">
        <v>52</v>
      </c>
      <c r="C6" s="302"/>
      <c r="D6" s="78">
        <v>2019</v>
      </c>
      <c r="E6" s="78">
        <v>2020</v>
      </c>
      <c r="F6" s="78">
        <v>2021</v>
      </c>
      <c r="G6" s="79">
        <v>2022</v>
      </c>
      <c r="H6" s="78">
        <v>2023</v>
      </c>
      <c r="I6" s="78">
        <v>2024</v>
      </c>
      <c r="J6" s="208">
        <v>2025</v>
      </c>
      <c r="K6" s="136">
        <v>2026</v>
      </c>
    </row>
    <row r="7" spans="2:12" x14ac:dyDescent="0.3">
      <c r="B7" s="52" t="s">
        <v>53</v>
      </c>
      <c r="C7" s="120">
        <f t="shared" ref="C7:G7" si="0">SUM(C8:C19)</f>
        <v>136</v>
      </c>
      <c r="D7" s="31">
        <f t="shared" si="0"/>
        <v>30</v>
      </c>
      <c r="E7" s="31">
        <f t="shared" si="0"/>
        <v>13</v>
      </c>
      <c r="F7" s="31">
        <f t="shared" si="0"/>
        <v>3</v>
      </c>
      <c r="G7" s="31">
        <f t="shared" si="0"/>
        <v>32</v>
      </c>
      <c r="H7" s="31">
        <f>SUM(H8:H19)</f>
        <v>4</v>
      </c>
      <c r="I7" s="31">
        <f>SUM(I8:I19)</f>
        <v>18</v>
      </c>
      <c r="J7" s="31">
        <f>SUM(J8:J19)</f>
        <v>17</v>
      </c>
      <c r="K7" s="137">
        <f>SUM(K8:K19)</f>
        <v>19</v>
      </c>
    </row>
    <row r="8" spans="2:12" x14ac:dyDescent="0.3">
      <c r="B8" s="152" t="s">
        <v>10</v>
      </c>
      <c r="C8" s="121">
        <f>SUM(D8:K8)</f>
        <v>17</v>
      </c>
      <c r="D8" s="171">
        <v>2</v>
      </c>
      <c r="E8" s="171" t="s">
        <v>2</v>
      </c>
      <c r="F8" s="171" t="s">
        <v>2</v>
      </c>
      <c r="G8" s="171" t="s">
        <v>2</v>
      </c>
      <c r="H8" s="171" t="s">
        <v>2</v>
      </c>
      <c r="I8" s="172">
        <v>6</v>
      </c>
      <c r="J8" s="171">
        <v>2</v>
      </c>
      <c r="K8" s="173">
        <v>7</v>
      </c>
    </row>
    <row r="9" spans="2:12" x14ac:dyDescent="0.3">
      <c r="B9" s="152" t="s">
        <v>11</v>
      </c>
      <c r="C9" s="121">
        <f t="shared" ref="C9:C19" si="1">SUM(D9:K9)</f>
        <v>16</v>
      </c>
      <c r="D9" s="171" t="s">
        <v>2</v>
      </c>
      <c r="E9" s="171">
        <v>2</v>
      </c>
      <c r="F9" s="171" t="s">
        <v>2</v>
      </c>
      <c r="G9" s="171">
        <v>3</v>
      </c>
      <c r="H9" s="171" t="s">
        <v>2</v>
      </c>
      <c r="I9" s="172">
        <v>3</v>
      </c>
      <c r="J9" s="171" t="s">
        <v>2</v>
      </c>
      <c r="K9" s="173">
        <v>8</v>
      </c>
    </row>
    <row r="10" spans="2:12" x14ac:dyDescent="0.3">
      <c r="B10" s="152" t="s">
        <v>12</v>
      </c>
      <c r="C10" s="121">
        <f t="shared" si="1"/>
        <v>18</v>
      </c>
      <c r="D10" s="171">
        <v>2</v>
      </c>
      <c r="E10" s="171">
        <v>2</v>
      </c>
      <c r="F10" s="171">
        <v>2</v>
      </c>
      <c r="G10" s="171">
        <v>2</v>
      </c>
      <c r="H10" s="171" t="s">
        <v>2</v>
      </c>
      <c r="I10" s="94">
        <v>6</v>
      </c>
      <c r="J10" s="171" t="s">
        <v>2</v>
      </c>
      <c r="K10" s="173">
        <v>4</v>
      </c>
    </row>
    <row r="11" spans="2:12" x14ac:dyDescent="0.3">
      <c r="B11" s="152" t="s">
        <v>13</v>
      </c>
      <c r="C11" s="121">
        <f t="shared" si="1"/>
        <v>14</v>
      </c>
      <c r="D11" s="171" t="s">
        <v>2</v>
      </c>
      <c r="E11" s="171" t="s">
        <v>2</v>
      </c>
      <c r="F11" s="171">
        <v>1</v>
      </c>
      <c r="G11" s="171">
        <v>12</v>
      </c>
      <c r="H11" s="171" t="s">
        <v>2</v>
      </c>
      <c r="I11" s="94">
        <v>1</v>
      </c>
      <c r="J11" s="172" t="s">
        <v>2</v>
      </c>
      <c r="K11" s="175" t="s">
        <v>2</v>
      </c>
    </row>
    <row r="12" spans="2:12" x14ac:dyDescent="0.3">
      <c r="B12" s="152" t="s">
        <v>14</v>
      </c>
      <c r="C12" s="121">
        <f t="shared" si="1"/>
        <v>1</v>
      </c>
      <c r="D12" s="172" t="s">
        <v>2</v>
      </c>
      <c r="E12" s="172" t="s">
        <v>2</v>
      </c>
      <c r="F12" s="172" t="s">
        <v>2</v>
      </c>
      <c r="G12" s="171" t="s">
        <v>2</v>
      </c>
      <c r="H12" s="171" t="s">
        <v>2</v>
      </c>
      <c r="I12" s="94" t="s">
        <v>2</v>
      </c>
      <c r="J12" s="171">
        <v>1</v>
      </c>
      <c r="K12" s="173" t="s">
        <v>2</v>
      </c>
    </row>
    <row r="13" spans="2:12" x14ac:dyDescent="0.3">
      <c r="B13" s="152" t="s">
        <v>15</v>
      </c>
      <c r="C13" s="121">
        <f t="shared" si="1"/>
        <v>2</v>
      </c>
      <c r="D13" s="171" t="s">
        <v>2</v>
      </c>
      <c r="E13" s="171" t="s">
        <v>2</v>
      </c>
      <c r="F13" s="171" t="s">
        <v>2</v>
      </c>
      <c r="G13" s="171" t="s">
        <v>2</v>
      </c>
      <c r="H13" s="171" t="s">
        <v>2</v>
      </c>
      <c r="I13" s="94">
        <v>2</v>
      </c>
      <c r="J13" s="171" t="s">
        <v>2</v>
      </c>
      <c r="K13" s="173" t="s">
        <v>2</v>
      </c>
    </row>
    <row r="14" spans="2:12" x14ac:dyDescent="0.3">
      <c r="B14" s="152" t="s">
        <v>16</v>
      </c>
      <c r="C14" s="121">
        <f t="shared" si="1"/>
        <v>3</v>
      </c>
      <c r="D14" s="171" t="s">
        <v>2</v>
      </c>
      <c r="E14" s="171">
        <v>1</v>
      </c>
      <c r="F14" s="171" t="s">
        <v>2</v>
      </c>
      <c r="G14" s="171" t="s">
        <v>2</v>
      </c>
      <c r="H14" s="171" t="s">
        <v>2</v>
      </c>
      <c r="I14" s="94" t="s">
        <v>2</v>
      </c>
      <c r="J14" s="171">
        <v>2</v>
      </c>
      <c r="K14" s="173" t="s">
        <v>2</v>
      </c>
    </row>
    <row r="15" spans="2:12" x14ac:dyDescent="0.3">
      <c r="B15" s="152" t="s">
        <v>17</v>
      </c>
      <c r="C15" s="121">
        <f t="shared" si="1"/>
        <v>4</v>
      </c>
      <c r="D15" s="171">
        <v>1</v>
      </c>
      <c r="E15" s="171">
        <v>2</v>
      </c>
      <c r="F15" s="171" t="s">
        <v>2</v>
      </c>
      <c r="G15" s="171" t="s">
        <v>2</v>
      </c>
      <c r="H15" s="176" t="s">
        <v>2</v>
      </c>
      <c r="I15" s="94" t="s">
        <v>2</v>
      </c>
      <c r="J15" s="176">
        <v>1</v>
      </c>
      <c r="K15" s="177" t="s">
        <v>2</v>
      </c>
    </row>
    <row r="16" spans="2:12" x14ac:dyDescent="0.3">
      <c r="B16" s="152" t="s">
        <v>18</v>
      </c>
      <c r="C16" s="121">
        <f t="shared" si="1"/>
        <v>15</v>
      </c>
      <c r="D16" s="171">
        <v>1</v>
      </c>
      <c r="E16" s="171">
        <v>3</v>
      </c>
      <c r="F16" s="171" t="s">
        <v>2</v>
      </c>
      <c r="G16" s="171">
        <v>8</v>
      </c>
      <c r="H16" s="172">
        <v>1</v>
      </c>
      <c r="I16" s="94" t="s">
        <v>2</v>
      </c>
      <c r="J16" s="176">
        <v>2</v>
      </c>
      <c r="K16" s="177" t="s">
        <v>2</v>
      </c>
    </row>
    <row r="17" spans="2:15" x14ac:dyDescent="0.3">
      <c r="B17" s="152" t="s">
        <v>19</v>
      </c>
      <c r="C17" s="121">
        <f t="shared" si="1"/>
        <v>11</v>
      </c>
      <c r="D17" s="171">
        <v>6</v>
      </c>
      <c r="E17" s="171" t="s">
        <v>2</v>
      </c>
      <c r="F17" s="171" t="s">
        <v>2</v>
      </c>
      <c r="G17" s="171">
        <v>1</v>
      </c>
      <c r="H17" s="171" t="s">
        <v>2</v>
      </c>
      <c r="I17" s="94" t="s">
        <v>2</v>
      </c>
      <c r="J17" s="172">
        <v>4</v>
      </c>
      <c r="K17" s="175" t="s">
        <v>2</v>
      </c>
      <c r="M17" s="200"/>
    </row>
    <row r="18" spans="2:15" x14ac:dyDescent="0.3">
      <c r="B18" s="152" t="s">
        <v>20</v>
      </c>
      <c r="C18" s="121">
        <f t="shared" si="1"/>
        <v>9</v>
      </c>
      <c r="D18" s="171">
        <v>4</v>
      </c>
      <c r="E18" s="171">
        <v>1</v>
      </c>
      <c r="F18" s="171" t="s">
        <v>2</v>
      </c>
      <c r="G18" s="171">
        <v>1</v>
      </c>
      <c r="H18" s="171">
        <v>1</v>
      </c>
      <c r="I18" s="94" t="s">
        <v>2</v>
      </c>
      <c r="J18" s="171">
        <v>2</v>
      </c>
      <c r="K18" s="173" t="s">
        <v>2</v>
      </c>
    </row>
    <row r="19" spans="2:15" x14ac:dyDescent="0.3">
      <c r="B19" s="153" t="s">
        <v>21</v>
      </c>
      <c r="C19" s="121">
        <f t="shared" si="1"/>
        <v>26</v>
      </c>
      <c r="D19" s="174">
        <v>14</v>
      </c>
      <c r="E19" s="174">
        <v>2</v>
      </c>
      <c r="F19" s="174" t="s">
        <v>2</v>
      </c>
      <c r="G19" s="174">
        <v>5</v>
      </c>
      <c r="H19" s="174">
        <v>2</v>
      </c>
      <c r="I19" s="174" t="s">
        <v>2</v>
      </c>
      <c r="J19" s="209">
        <v>3</v>
      </c>
      <c r="K19" s="194" t="s">
        <v>2</v>
      </c>
    </row>
    <row r="20" spans="2:15" x14ac:dyDescent="0.3">
      <c r="B20" s="286" t="s">
        <v>1</v>
      </c>
      <c r="C20" s="286"/>
    </row>
    <row r="21" spans="2:15" x14ac:dyDescent="0.3">
      <c r="B21" s="115" t="s">
        <v>75</v>
      </c>
      <c r="C21" s="116"/>
      <c r="D21" s="170"/>
      <c r="E21" s="3"/>
      <c r="F21" s="3"/>
      <c r="G21" s="3"/>
      <c r="H21" s="4"/>
      <c r="I21" s="2"/>
      <c r="J21" s="2"/>
      <c r="K21" s="2"/>
      <c r="L21" s="2"/>
      <c r="M21" s="2"/>
      <c r="N21" s="2"/>
      <c r="O21" s="2"/>
    </row>
  </sheetData>
  <mergeCells count="3">
    <mergeCell ref="B20:C20"/>
    <mergeCell ref="B6:C6"/>
    <mergeCell ref="B2:L4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Y39"/>
  <sheetViews>
    <sheetView showGridLines="0" view="pageBreakPreview" topLeftCell="F1" zoomScale="93" zoomScaleNormal="80" zoomScaleSheetLayoutView="93" workbookViewId="0">
      <selection activeCell="P32" sqref="P32"/>
    </sheetView>
  </sheetViews>
  <sheetFormatPr baseColWidth="10" defaultRowHeight="14.4" x14ac:dyDescent="0.3"/>
  <cols>
    <col min="1" max="1" width="3.88671875" customWidth="1"/>
    <col min="2" max="2" width="12.44140625" customWidth="1"/>
    <col min="3" max="3" width="12" customWidth="1"/>
    <col min="4" max="4" width="10.109375" customWidth="1"/>
    <col min="5" max="5" width="20.109375" bestFit="1" customWidth="1"/>
    <col min="6" max="6" width="14.6640625" customWidth="1"/>
    <col min="7" max="7" width="18.6640625" bestFit="1" customWidth="1"/>
    <col min="8" max="8" width="12.5546875" customWidth="1"/>
    <col min="9" max="9" width="19.5546875" bestFit="1" customWidth="1"/>
    <col min="10" max="10" width="12.33203125" customWidth="1"/>
    <col min="11" max="11" width="20" bestFit="1" customWidth="1"/>
    <col min="12" max="12" width="12.6640625" customWidth="1"/>
    <col min="13" max="13" width="18.44140625" bestFit="1" customWidth="1"/>
    <col min="14" max="14" width="12.44140625" customWidth="1"/>
    <col min="15" max="15" width="9.5546875" customWidth="1"/>
    <col min="16" max="16" width="18.44140625" bestFit="1" customWidth="1"/>
    <col min="17" max="17" width="9.5546875" customWidth="1"/>
    <col min="18" max="18" width="9.44140625" customWidth="1"/>
    <col min="19" max="19" width="16.6640625" customWidth="1"/>
    <col min="20" max="20" width="8.6640625" customWidth="1"/>
    <col min="21" max="21" width="9.6640625" customWidth="1"/>
    <col min="22" max="22" width="19.88671875" customWidth="1"/>
    <col min="25" max="25" width="14.88671875" customWidth="1"/>
  </cols>
  <sheetData>
    <row r="2" spans="2:25" ht="15" customHeight="1" x14ac:dyDescent="0.3">
      <c r="B2" s="266" t="s">
        <v>102</v>
      </c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</row>
    <row r="3" spans="2:25" x14ac:dyDescent="0.3"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</row>
    <row r="4" spans="2:25" x14ac:dyDescent="0.3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25" x14ac:dyDescent="0.3">
      <c r="B5" s="221" t="s">
        <v>52</v>
      </c>
      <c r="C5" s="295" t="s">
        <v>69</v>
      </c>
      <c r="D5" s="304" t="s">
        <v>70</v>
      </c>
      <c r="E5" s="298" t="s">
        <v>58</v>
      </c>
      <c r="F5" s="310" t="s">
        <v>54</v>
      </c>
      <c r="G5" s="310"/>
      <c r="H5" s="310"/>
      <c r="I5" s="310"/>
      <c r="J5" s="310"/>
      <c r="K5" s="310"/>
      <c r="L5" s="310"/>
      <c r="M5" s="310"/>
      <c r="N5" s="310"/>
      <c r="O5" s="310"/>
      <c r="P5" s="310"/>
      <c r="Q5" s="310"/>
      <c r="R5" s="310"/>
      <c r="S5" s="310"/>
      <c r="T5" s="310"/>
      <c r="U5" s="310"/>
      <c r="V5" s="310"/>
      <c r="W5" s="310"/>
      <c r="X5" s="310"/>
      <c r="Y5" s="310"/>
    </row>
    <row r="6" spans="2:25" x14ac:dyDescent="0.3">
      <c r="B6" s="222"/>
      <c r="C6" s="296"/>
      <c r="D6" s="305"/>
      <c r="E6" s="299"/>
      <c r="F6" s="287">
        <v>2019</v>
      </c>
      <c r="G6" s="287"/>
      <c r="H6" s="288">
        <v>2020</v>
      </c>
      <c r="I6" s="289"/>
      <c r="J6" s="287">
        <v>2021</v>
      </c>
      <c r="K6" s="287"/>
      <c r="L6" s="288">
        <v>2022</v>
      </c>
      <c r="M6" s="289"/>
      <c r="N6" s="303">
        <v>2023</v>
      </c>
      <c r="O6" s="303"/>
      <c r="P6" s="303"/>
      <c r="Q6" s="307">
        <v>2024</v>
      </c>
      <c r="R6" s="308"/>
      <c r="S6" s="309"/>
      <c r="T6" s="307">
        <v>2025</v>
      </c>
      <c r="U6" s="308"/>
      <c r="V6" s="309"/>
      <c r="W6" s="307">
        <v>2026</v>
      </c>
      <c r="X6" s="308"/>
      <c r="Y6" s="309"/>
    </row>
    <row r="7" spans="2:25" ht="36" x14ac:dyDescent="0.3">
      <c r="B7" s="222"/>
      <c r="C7" s="297"/>
      <c r="D7" s="306"/>
      <c r="E7" s="300"/>
      <c r="F7" s="108" t="str">
        <f>+C5</f>
        <v>Medidas cautelares</v>
      </c>
      <c r="G7" s="109" t="s">
        <v>58</v>
      </c>
      <c r="H7" s="108" t="str">
        <f>+C5</f>
        <v>Medidas cautelares</v>
      </c>
      <c r="I7" s="110" t="s">
        <v>68</v>
      </c>
      <c r="J7" s="109" t="str">
        <f>+C5</f>
        <v>Medidas cautelares</v>
      </c>
      <c r="K7" s="109" t="s">
        <v>58</v>
      </c>
      <c r="L7" s="108" t="str">
        <f>+C5</f>
        <v>Medidas cautelares</v>
      </c>
      <c r="M7" s="110" t="s">
        <v>58</v>
      </c>
      <c r="N7" s="109" t="str">
        <f>+C5</f>
        <v>Medidas cautelares</v>
      </c>
      <c r="O7" s="109" t="str">
        <f>+D5</f>
        <v>Adición Medida cautelar</v>
      </c>
      <c r="P7" s="109" t="s">
        <v>58</v>
      </c>
      <c r="Q7" s="108" t="str">
        <f>+C5</f>
        <v>Medidas cautelares</v>
      </c>
      <c r="R7" s="109" t="s">
        <v>70</v>
      </c>
      <c r="S7" s="134" t="s">
        <v>58</v>
      </c>
      <c r="T7" s="108" t="s">
        <v>69</v>
      </c>
      <c r="U7" s="109" t="s">
        <v>70</v>
      </c>
      <c r="V7" s="134" t="s">
        <v>58</v>
      </c>
      <c r="W7" s="108" t="s">
        <v>69</v>
      </c>
      <c r="X7" s="109" t="s">
        <v>70</v>
      </c>
      <c r="Y7" s="134" t="s">
        <v>58</v>
      </c>
    </row>
    <row r="8" spans="2:25" x14ac:dyDescent="0.3">
      <c r="B8" s="133" t="s">
        <v>64</v>
      </c>
      <c r="C8" s="80">
        <f>SUM(C9:C20)</f>
        <v>319</v>
      </c>
      <c r="D8" s="83">
        <f>SUM(D9:D20)</f>
        <v>29</v>
      </c>
      <c r="E8" s="104">
        <f>SUM(E9:E20)</f>
        <v>113654935.48</v>
      </c>
      <c r="F8" s="80">
        <f t="shared" ref="F8:V8" si="0">SUM(F9:F20)</f>
        <v>31</v>
      </c>
      <c r="G8" s="104">
        <f t="shared" si="0"/>
        <v>3218904.9399999995</v>
      </c>
      <c r="H8" s="80">
        <f t="shared" si="0"/>
        <v>29</v>
      </c>
      <c r="I8" s="104">
        <f t="shared" si="0"/>
        <v>12961952.860000001</v>
      </c>
      <c r="J8" s="80">
        <f t="shared" si="0"/>
        <v>20</v>
      </c>
      <c r="K8" s="104">
        <f t="shared" si="0"/>
        <v>25247120.539999995</v>
      </c>
      <c r="L8" s="80">
        <f t="shared" si="0"/>
        <v>44</v>
      </c>
      <c r="M8" s="104">
        <f t="shared" si="0"/>
        <v>5115696.6100000003</v>
      </c>
      <c r="N8" s="80">
        <f t="shared" si="0"/>
        <v>29</v>
      </c>
      <c r="O8" s="111">
        <f t="shared" si="0"/>
        <v>6</v>
      </c>
      <c r="P8" s="102">
        <f t="shared" si="0"/>
        <v>4062317.13</v>
      </c>
      <c r="Q8" s="80">
        <f t="shared" si="0"/>
        <v>19</v>
      </c>
      <c r="R8" s="111">
        <f t="shared" si="0"/>
        <v>4</v>
      </c>
      <c r="S8" s="104">
        <f t="shared" si="0"/>
        <v>1008527.6900000001</v>
      </c>
      <c r="T8" s="80">
        <f>SUM(T9:T20)</f>
        <v>105</v>
      </c>
      <c r="U8" s="111">
        <f t="shared" si="0"/>
        <v>15</v>
      </c>
      <c r="V8" s="104">
        <f t="shared" si="0"/>
        <v>36749308.649999999</v>
      </c>
      <c r="W8" s="80">
        <f>SUM(W9:W20)</f>
        <v>42</v>
      </c>
      <c r="X8" s="111">
        <f t="shared" ref="X8:Y8" si="1">SUM(X9:X20)</f>
        <v>4</v>
      </c>
      <c r="Y8" s="104">
        <f t="shared" si="1"/>
        <v>25291107.059999999</v>
      </c>
    </row>
    <row r="9" spans="2:25" x14ac:dyDescent="0.3">
      <c r="B9" s="131" t="s">
        <v>38</v>
      </c>
      <c r="C9" s="81">
        <f>+F9+H9+J9+L9+N9+Q9+T9+W9</f>
        <v>25</v>
      </c>
      <c r="D9" s="84">
        <f>+O9+R9+U9+X9</f>
        <v>1</v>
      </c>
      <c r="E9" s="107">
        <f>+G9+I9+K9+M9+P9+S9+V9+Y9</f>
        <v>32565085.779999997</v>
      </c>
      <c r="F9" s="82">
        <v>4</v>
      </c>
      <c r="G9" s="105">
        <v>725638.71</v>
      </c>
      <c r="H9" s="82">
        <v>3</v>
      </c>
      <c r="I9" s="105">
        <v>1732410.53</v>
      </c>
      <c r="J9" s="82">
        <v>5</v>
      </c>
      <c r="K9" s="105">
        <v>24227290.629999999</v>
      </c>
      <c r="L9" s="82">
        <v>0</v>
      </c>
      <c r="M9" s="105">
        <v>0</v>
      </c>
      <c r="N9" s="82">
        <v>0</v>
      </c>
      <c r="O9" s="112">
        <v>0</v>
      </c>
      <c r="P9" s="103">
        <v>0</v>
      </c>
      <c r="Q9" s="82">
        <v>2</v>
      </c>
      <c r="R9" s="112">
        <v>0</v>
      </c>
      <c r="S9" s="105">
        <v>139465.76999999999</v>
      </c>
      <c r="T9" s="82">
        <v>0</v>
      </c>
      <c r="U9" s="112">
        <v>0</v>
      </c>
      <c r="V9" s="105">
        <v>0</v>
      </c>
      <c r="W9" s="82">
        <v>11</v>
      </c>
      <c r="X9" s="112">
        <v>1</v>
      </c>
      <c r="Y9" s="105">
        <v>5740280.1399999997</v>
      </c>
    </row>
    <row r="10" spans="2:25" x14ac:dyDescent="0.3">
      <c r="B10" s="131" t="s">
        <v>39</v>
      </c>
      <c r="C10" s="81">
        <f t="shared" ref="C10:C20" si="2">+F10+H10+J10+L10+N10+Q10+T10+W10</f>
        <v>51</v>
      </c>
      <c r="D10" s="84">
        <f t="shared" ref="D10:D20" si="3">+O10+R10+U10+X10</f>
        <v>3</v>
      </c>
      <c r="E10" s="107">
        <f t="shared" ref="E10:E20" si="4">+G10+I10+K10+M10+P10+S10+V10+Y10</f>
        <v>13855700.76</v>
      </c>
      <c r="F10" s="82">
        <v>0</v>
      </c>
      <c r="G10" s="105">
        <v>0</v>
      </c>
      <c r="H10" s="82">
        <v>0</v>
      </c>
      <c r="I10" s="105">
        <v>0</v>
      </c>
      <c r="J10" s="82">
        <v>4</v>
      </c>
      <c r="K10" s="105">
        <v>221300.13</v>
      </c>
      <c r="L10" s="82">
        <v>13</v>
      </c>
      <c r="M10" s="105">
        <v>1294333.93</v>
      </c>
      <c r="N10" s="82">
        <v>0</v>
      </c>
      <c r="O10" s="112">
        <v>2</v>
      </c>
      <c r="P10" s="103">
        <v>0</v>
      </c>
      <c r="Q10" s="82">
        <v>2</v>
      </c>
      <c r="R10" s="112">
        <v>0</v>
      </c>
      <c r="S10" s="105">
        <v>23326.799999999999</v>
      </c>
      <c r="T10" s="182">
        <v>18</v>
      </c>
      <c r="U10" s="112">
        <v>0</v>
      </c>
      <c r="V10" s="183">
        <v>1131076.46</v>
      </c>
      <c r="W10" s="182">
        <v>14</v>
      </c>
      <c r="X10" s="112">
        <v>1</v>
      </c>
      <c r="Y10" s="105">
        <v>11185663.439999999</v>
      </c>
    </row>
    <row r="11" spans="2:25" x14ac:dyDescent="0.3">
      <c r="B11" s="131" t="s">
        <v>40</v>
      </c>
      <c r="C11" s="81">
        <f t="shared" si="2"/>
        <v>32</v>
      </c>
      <c r="D11" s="84">
        <f t="shared" si="3"/>
        <v>5</v>
      </c>
      <c r="E11" s="107">
        <f t="shared" si="4"/>
        <v>9253553.4800000004</v>
      </c>
      <c r="F11" s="82">
        <v>0</v>
      </c>
      <c r="G11" s="105">
        <v>0</v>
      </c>
      <c r="H11" s="82">
        <v>0</v>
      </c>
      <c r="I11" s="105">
        <v>0</v>
      </c>
      <c r="J11" s="82">
        <v>4</v>
      </c>
      <c r="K11" s="105">
        <v>542674.36</v>
      </c>
      <c r="L11" s="82">
        <v>3</v>
      </c>
      <c r="M11" s="105">
        <v>62864.81</v>
      </c>
      <c r="N11" s="82">
        <v>2</v>
      </c>
      <c r="O11" s="112">
        <v>2</v>
      </c>
      <c r="P11" s="103">
        <v>0</v>
      </c>
      <c r="Q11" s="82">
        <v>2</v>
      </c>
      <c r="R11" s="112">
        <v>1</v>
      </c>
      <c r="S11" s="105">
        <v>187213.57</v>
      </c>
      <c r="T11" s="82">
        <v>4</v>
      </c>
      <c r="U11" s="112">
        <v>0</v>
      </c>
      <c r="V11" s="105">
        <v>95637.26</v>
      </c>
      <c r="W11" s="82">
        <v>17</v>
      </c>
      <c r="X11" s="112">
        <v>2</v>
      </c>
      <c r="Y11" s="105">
        <v>8365163.4800000004</v>
      </c>
    </row>
    <row r="12" spans="2:25" x14ac:dyDescent="0.3">
      <c r="B12" s="131" t="s">
        <v>41</v>
      </c>
      <c r="C12" s="81">
        <f>+F12+H12+J12+L12+N12+Q12+T12+W12</f>
        <v>3</v>
      </c>
      <c r="D12" s="84">
        <f t="shared" si="3"/>
        <v>0</v>
      </c>
      <c r="E12" s="107">
        <f t="shared" si="4"/>
        <v>186078.6</v>
      </c>
      <c r="F12" s="82">
        <v>0</v>
      </c>
      <c r="G12" s="105">
        <v>0</v>
      </c>
      <c r="H12" s="82">
        <v>0</v>
      </c>
      <c r="I12" s="105">
        <v>0</v>
      </c>
      <c r="J12" s="82">
        <v>0</v>
      </c>
      <c r="K12" s="105">
        <v>0</v>
      </c>
      <c r="L12" s="82">
        <v>2</v>
      </c>
      <c r="M12" s="105">
        <v>157078.6</v>
      </c>
      <c r="N12" s="82">
        <v>0</v>
      </c>
      <c r="O12" s="112">
        <v>0</v>
      </c>
      <c r="P12" s="103">
        <v>0</v>
      </c>
      <c r="Q12" s="82">
        <v>0</v>
      </c>
      <c r="R12" s="112">
        <v>0</v>
      </c>
      <c r="S12" s="105">
        <v>0</v>
      </c>
      <c r="T12" s="82">
        <v>1</v>
      </c>
      <c r="U12" s="112">
        <v>0</v>
      </c>
      <c r="V12" s="105">
        <v>29000</v>
      </c>
      <c r="W12" s="82">
        <v>0</v>
      </c>
      <c r="X12" s="112">
        <v>0</v>
      </c>
      <c r="Y12" s="105">
        <v>0</v>
      </c>
    </row>
    <row r="13" spans="2:25" x14ac:dyDescent="0.3">
      <c r="B13" s="131" t="s">
        <v>42</v>
      </c>
      <c r="C13" s="81">
        <f t="shared" si="2"/>
        <v>20</v>
      </c>
      <c r="D13" s="84">
        <f t="shared" si="3"/>
        <v>2</v>
      </c>
      <c r="E13" s="107">
        <f t="shared" si="4"/>
        <v>2563818.7199999997</v>
      </c>
      <c r="F13" s="82">
        <v>0</v>
      </c>
      <c r="G13" s="105">
        <v>0</v>
      </c>
      <c r="H13" s="82">
        <v>0</v>
      </c>
      <c r="I13" s="105">
        <v>0</v>
      </c>
      <c r="J13" s="82">
        <v>2</v>
      </c>
      <c r="K13" s="105">
        <v>40282.15</v>
      </c>
      <c r="L13" s="82">
        <v>8</v>
      </c>
      <c r="M13" s="105">
        <v>1864980.56</v>
      </c>
      <c r="N13" s="82">
        <v>2</v>
      </c>
      <c r="O13" s="112">
        <v>0</v>
      </c>
      <c r="P13" s="103">
        <v>124764.13</v>
      </c>
      <c r="Q13" s="82">
        <v>1</v>
      </c>
      <c r="R13" s="112">
        <v>2</v>
      </c>
      <c r="S13" s="105">
        <v>6000</v>
      </c>
      <c r="T13" s="82">
        <v>7</v>
      </c>
      <c r="U13" s="112">
        <v>0</v>
      </c>
      <c r="V13" s="105">
        <v>527791.88</v>
      </c>
      <c r="W13" s="82">
        <v>0</v>
      </c>
      <c r="X13" s="112">
        <v>0</v>
      </c>
      <c r="Y13" s="105">
        <v>0</v>
      </c>
    </row>
    <row r="14" spans="2:25" x14ac:dyDescent="0.3">
      <c r="B14" s="131" t="s">
        <v>43</v>
      </c>
      <c r="C14" s="81">
        <f t="shared" si="2"/>
        <v>16</v>
      </c>
      <c r="D14" s="84">
        <f t="shared" si="3"/>
        <v>3</v>
      </c>
      <c r="E14" s="107">
        <f t="shared" si="4"/>
        <v>2032748.9000000001</v>
      </c>
      <c r="F14" s="82">
        <v>0</v>
      </c>
      <c r="G14" s="105">
        <v>0</v>
      </c>
      <c r="H14" s="82">
        <v>0</v>
      </c>
      <c r="I14" s="105">
        <v>0</v>
      </c>
      <c r="J14" s="82">
        <v>3</v>
      </c>
      <c r="K14" s="105">
        <v>206451.79</v>
      </c>
      <c r="L14" s="82">
        <v>4</v>
      </c>
      <c r="M14" s="105">
        <v>269793.78000000003</v>
      </c>
      <c r="N14" s="82">
        <v>0</v>
      </c>
      <c r="O14" s="112">
        <v>0</v>
      </c>
      <c r="P14" s="103">
        <v>0</v>
      </c>
      <c r="Q14" s="82">
        <v>0</v>
      </c>
      <c r="R14" s="112">
        <v>1</v>
      </c>
      <c r="S14" s="105">
        <v>0</v>
      </c>
      <c r="T14" s="82">
        <v>9</v>
      </c>
      <c r="U14" s="112">
        <v>2</v>
      </c>
      <c r="V14" s="105">
        <v>1556503.33</v>
      </c>
      <c r="W14" s="82">
        <v>0</v>
      </c>
      <c r="X14" s="112">
        <v>0</v>
      </c>
      <c r="Y14" s="105">
        <v>0</v>
      </c>
    </row>
    <row r="15" spans="2:25" x14ac:dyDescent="0.3">
      <c r="B15" s="131" t="s">
        <v>44</v>
      </c>
      <c r="C15" s="81">
        <f t="shared" si="2"/>
        <v>17</v>
      </c>
      <c r="D15" s="84">
        <f t="shared" si="3"/>
        <v>4</v>
      </c>
      <c r="E15" s="107">
        <f t="shared" si="4"/>
        <v>5236886.0999999996</v>
      </c>
      <c r="F15" s="82">
        <v>5</v>
      </c>
      <c r="G15" s="105">
        <v>341008.02</v>
      </c>
      <c r="H15" s="82">
        <v>1</v>
      </c>
      <c r="I15" s="105">
        <v>1490773</v>
      </c>
      <c r="J15" s="82">
        <v>0</v>
      </c>
      <c r="K15" s="105">
        <v>0</v>
      </c>
      <c r="L15" s="82">
        <v>3</v>
      </c>
      <c r="M15" s="105">
        <v>8460</v>
      </c>
      <c r="N15" s="82">
        <v>0</v>
      </c>
      <c r="O15" s="112">
        <v>1</v>
      </c>
      <c r="P15" s="103">
        <v>0</v>
      </c>
      <c r="Q15" s="82">
        <v>0</v>
      </c>
      <c r="R15" s="112">
        <v>0</v>
      </c>
      <c r="S15" s="105">
        <v>0</v>
      </c>
      <c r="T15" s="182">
        <v>8</v>
      </c>
      <c r="U15" s="187">
        <v>3</v>
      </c>
      <c r="V15" s="183">
        <v>3396645.08</v>
      </c>
      <c r="W15" s="182">
        <v>0</v>
      </c>
      <c r="X15" s="187">
        <v>0</v>
      </c>
      <c r="Y15" s="183">
        <v>0</v>
      </c>
    </row>
    <row r="16" spans="2:25" x14ac:dyDescent="0.3">
      <c r="B16" s="131" t="s">
        <v>45</v>
      </c>
      <c r="C16" s="81">
        <f t="shared" si="2"/>
        <v>18</v>
      </c>
      <c r="D16" s="84">
        <f t="shared" si="3"/>
        <v>1</v>
      </c>
      <c r="E16" s="107">
        <f t="shared" si="4"/>
        <v>4417208.18</v>
      </c>
      <c r="F16" s="82">
        <v>2</v>
      </c>
      <c r="G16" s="105">
        <v>176266.42</v>
      </c>
      <c r="H16" s="82">
        <v>0</v>
      </c>
      <c r="I16" s="105">
        <v>0</v>
      </c>
      <c r="J16" s="82">
        <v>0</v>
      </c>
      <c r="K16" s="105">
        <v>0</v>
      </c>
      <c r="L16" s="82">
        <v>6</v>
      </c>
      <c r="M16" s="105">
        <v>698501</v>
      </c>
      <c r="N16" s="82">
        <v>2</v>
      </c>
      <c r="O16" s="112">
        <v>0</v>
      </c>
      <c r="P16" s="103">
        <v>1342341.8299999998</v>
      </c>
      <c r="Q16" s="82">
        <v>0</v>
      </c>
      <c r="R16" s="112">
        <v>0</v>
      </c>
      <c r="S16" s="105">
        <v>0</v>
      </c>
      <c r="T16" s="182">
        <v>8</v>
      </c>
      <c r="U16" s="187">
        <v>1</v>
      </c>
      <c r="V16" s="183">
        <v>2200098.9300000002</v>
      </c>
      <c r="W16" s="182">
        <v>0</v>
      </c>
      <c r="X16" s="187">
        <v>0</v>
      </c>
      <c r="Y16" s="183">
        <v>0</v>
      </c>
    </row>
    <row r="17" spans="2:25" x14ac:dyDescent="0.3">
      <c r="B17" s="131" t="s">
        <v>46</v>
      </c>
      <c r="C17" s="81">
        <f t="shared" si="2"/>
        <v>44</v>
      </c>
      <c r="D17" s="84">
        <f t="shared" si="3"/>
        <v>0</v>
      </c>
      <c r="E17" s="107">
        <f t="shared" si="4"/>
        <v>13691423.450000001</v>
      </c>
      <c r="F17" s="82">
        <v>3</v>
      </c>
      <c r="G17" s="105">
        <v>170140.79999999999</v>
      </c>
      <c r="H17" s="82">
        <v>11</v>
      </c>
      <c r="I17" s="105">
        <v>9366145.1500000004</v>
      </c>
      <c r="J17" s="82">
        <v>0</v>
      </c>
      <c r="K17" s="105">
        <v>0</v>
      </c>
      <c r="L17" s="82">
        <v>4</v>
      </c>
      <c r="M17" s="105">
        <v>755730.22</v>
      </c>
      <c r="N17" s="82">
        <v>5</v>
      </c>
      <c r="O17" s="112">
        <v>0</v>
      </c>
      <c r="P17" s="103">
        <v>416819.20000000001</v>
      </c>
      <c r="Q17" s="82">
        <v>12</v>
      </c>
      <c r="R17" s="112">
        <v>0</v>
      </c>
      <c r="S17" s="105">
        <v>652521.55000000005</v>
      </c>
      <c r="T17" s="82">
        <v>9</v>
      </c>
      <c r="U17" s="112">
        <v>0</v>
      </c>
      <c r="V17" s="105">
        <v>2330066.5299999998</v>
      </c>
      <c r="W17" s="82">
        <v>0</v>
      </c>
      <c r="X17" s="112">
        <v>0</v>
      </c>
      <c r="Y17" s="105">
        <v>0</v>
      </c>
    </row>
    <row r="18" spans="2:25" x14ac:dyDescent="0.3">
      <c r="B18" s="131" t="s">
        <v>47</v>
      </c>
      <c r="C18" s="81">
        <f t="shared" si="2"/>
        <v>43</v>
      </c>
      <c r="D18" s="84">
        <f t="shared" si="3"/>
        <v>1</v>
      </c>
      <c r="E18" s="107">
        <f t="shared" si="4"/>
        <v>24594109.75</v>
      </c>
      <c r="F18" s="82">
        <v>10</v>
      </c>
      <c r="G18" s="105">
        <v>1716023.19</v>
      </c>
      <c r="H18" s="82">
        <v>6</v>
      </c>
      <c r="I18" s="105">
        <v>280772.97000000003</v>
      </c>
      <c r="J18" s="82">
        <v>2</v>
      </c>
      <c r="K18" s="105">
        <v>9121.48</v>
      </c>
      <c r="L18" s="82">
        <v>1</v>
      </c>
      <c r="M18" s="105">
        <v>3953.71</v>
      </c>
      <c r="N18" s="82">
        <v>7</v>
      </c>
      <c r="O18" s="112">
        <v>0</v>
      </c>
      <c r="P18" s="118">
        <v>1229440.97</v>
      </c>
      <c r="Q18" s="82">
        <v>0</v>
      </c>
      <c r="R18" s="112">
        <v>0</v>
      </c>
      <c r="S18" s="135">
        <v>0</v>
      </c>
      <c r="T18" s="82">
        <v>17</v>
      </c>
      <c r="U18" s="112">
        <v>1</v>
      </c>
      <c r="V18" s="135">
        <v>21354797.43</v>
      </c>
      <c r="W18" s="82">
        <v>0</v>
      </c>
      <c r="X18" s="112">
        <v>0</v>
      </c>
      <c r="Y18" s="135">
        <v>0</v>
      </c>
    </row>
    <row r="19" spans="2:25" x14ac:dyDescent="0.3">
      <c r="B19" s="131" t="s">
        <v>48</v>
      </c>
      <c r="C19" s="81">
        <f t="shared" si="2"/>
        <v>19</v>
      </c>
      <c r="D19" s="84">
        <f t="shared" si="3"/>
        <v>6</v>
      </c>
      <c r="E19" s="107">
        <f t="shared" si="4"/>
        <v>1440852.73</v>
      </c>
      <c r="F19" s="82">
        <v>3</v>
      </c>
      <c r="G19" s="105">
        <v>55310.63</v>
      </c>
      <c r="H19" s="82">
        <v>2</v>
      </c>
      <c r="I19" s="105">
        <v>91851.21</v>
      </c>
      <c r="J19" s="82">
        <v>0</v>
      </c>
      <c r="K19" s="105">
        <v>0</v>
      </c>
      <c r="L19" s="82">
        <v>0</v>
      </c>
      <c r="M19" s="105">
        <v>0</v>
      </c>
      <c r="N19" s="82">
        <v>2</v>
      </c>
      <c r="O19" s="112">
        <v>1</v>
      </c>
      <c r="P19" s="103">
        <v>149731</v>
      </c>
      <c r="Q19" s="82">
        <v>0</v>
      </c>
      <c r="R19" s="112">
        <v>0</v>
      </c>
      <c r="S19" s="105">
        <v>0</v>
      </c>
      <c r="T19" s="82">
        <v>12</v>
      </c>
      <c r="U19" s="112">
        <v>5</v>
      </c>
      <c r="V19" s="105">
        <v>1143959.8899999999</v>
      </c>
      <c r="W19" s="82">
        <v>0</v>
      </c>
      <c r="X19" s="112">
        <v>0</v>
      </c>
      <c r="Y19" s="105">
        <v>0</v>
      </c>
    </row>
    <row r="20" spans="2:25" x14ac:dyDescent="0.3">
      <c r="B20" s="132" t="s">
        <v>49</v>
      </c>
      <c r="C20" s="81">
        <f t="shared" si="2"/>
        <v>31</v>
      </c>
      <c r="D20" s="84">
        <f t="shared" si="3"/>
        <v>3</v>
      </c>
      <c r="E20" s="107">
        <f t="shared" si="4"/>
        <v>3817469.03</v>
      </c>
      <c r="F20" s="82">
        <v>4</v>
      </c>
      <c r="G20" s="105">
        <v>34517.17</v>
      </c>
      <c r="H20" s="82">
        <v>6</v>
      </c>
      <c r="I20" s="105"/>
      <c r="J20" s="82">
        <v>0</v>
      </c>
      <c r="K20" s="105">
        <v>0</v>
      </c>
      <c r="L20" s="82">
        <v>0</v>
      </c>
      <c r="M20" s="105">
        <v>0</v>
      </c>
      <c r="N20" s="82">
        <v>9</v>
      </c>
      <c r="O20" s="112">
        <v>0</v>
      </c>
      <c r="P20" s="103">
        <v>799220</v>
      </c>
      <c r="Q20" s="82">
        <v>0</v>
      </c>
      <c r="R20" s="112">
        <v>0</v>
      </c>
      <c r="S20" s="105">
        <v>0</v>
      </c>
      <c r="T20" s="82">
        <v>12</v>
      </c>
      <c r="U20" s="112">
        <v>3</v>
      </c>
      <c r="V20" s="105">
        <v>2983731.86</v>
      </c>
      <c r="W20" s="82">
        <v>0</v>
      </c>
      <c r="X20" s="112">
        <v>0</v>
      </c>
      <c r="Y20" s="105">
        <v>0</v>
      </c>
    </row>
    <row r="21" spans="2:25" x14ac:dyDescent="0.3">
      <c r="B21" s="219" t="s">
        <v>74</v>
      </c>
      <c r="C21" s="219"/>
      <c r="D21" s="219"/>
      <c r="E21" s="219"/>
      <c r="F21" s="206">
        <f>+F8/C8</f>
        <v>9.7178683385579931E-2</v>
      </c>
      <c r="G21" s="207">
        <f>+G8/E8</f>
        <v>2.8321734787896069E-2</v>
      </c>
      <c r="H21" s="206">
        <f>+H8/C8</f>
        <v>9.0909090909090912E-2</v>
      </c>
      <c r="I21" s="207">
        <f>+I8/E8</f>
        <v>0.11404654628730075</v>
      </c>
      <c r="J21" s="206">
        <f>+J8/C8</f>
        <v>6.2695924764890276E-2</v>
      </c>
      <c r="K21" s="207">
        <f>+K8/E8</f>
        <v>0.2221383561864127</v>
      </c>
      <c r="L21" s="206">
        <f>+L8/C8</f>
        <v>0.13793103448275862</v>
      </c>
      <c r="M21" s="207">
        <f>+M8/E8</f>
        <v>4.501077395710823E-2</v>
      </c>
      <c r="N21" s="206">
        <f>+N8/C8</f>
        <v>9.0909090909090912E-2</v>
      </c>
      <c r="O21" s="206"/>
      <c r="P21" s="207">
        <f>+P8/E8</f>
        <v>3.5742549259683058E-2</v>
      </c>
      <c r="Q21" s="206">
        <f>+Q8/C8</f>
        <v>5.9561128526645767E-2</v>
      </c>
      <c r="R21" s="206"/>
      <c r="S21" s="207">
        <f>+S8/E8</f>
        <v>8.8735934408890847E-3</v>
      </c>
      <c r="T21" s="206">
        <f>T8/C8</f>
        <v>0.32915360501567398</v>
      </c>
      <c r="U21" s="206"/>
      <c r="V21" s="207">
        <f>V8/E8</f>
        <v>0.32334107176953014</v>
      </c>
      <c r="W21" s="206">
        <f>W8/C8</f>
        <v>0.13166144200626959</v>
      </c>
      <c r="X21" s="206"/>
      <c r="Y21" s="207">
        <f>Y8/E8</f>
        <v>0.22252537431117986</v>
      </c>
    </row>
    <row r="22" spans="2:25" x14ac:dyDescent="0.3">
      <c r="B22" s="218" t="s">
        <v>1</v>
      </c>
      <c r="C22" s="218"/>
      <c r="D22" s="218"/>
      <c r="E22" s="218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</row>
    <row r="23" spans="2:25" x14ac:dyDescent="0.3">
      <c r="B23" s="218" t="s">
        <v>75</v>
      </c>
      <c r="C23" s="218"/>
      <c r="D23" s="218"/>
      <c r="E23" s="218"/>
      <c r="F23" s="218"/>
      <c r="G23" s="218"/>
      <c r="H23" s="218"/>
      <c r="I23" s="218"/>
      <c r="J23" s="218"/>
      <c r="K23" s="218"/>
      <c r="L23" s="218"/>
      <c r="M23" s="218"/>
      <c r="N23" s="218"/>
      <c r="O23" s="218"/>
      <c r="P23" s="218"/>
    </row>
    <row r="25" spans="2:25" x14ac:dyDescent="0.3">
      <c r="C25" s="27"/>
      <c r="D25" s="27"/>
      <c r="E25" s="27"/>
    </row>
    <row r="26" spans="2:25" x14ac:dyDescent="0.3">
      <c r="C26" s="27"/>
      <c r="D26" s="27"/>
      <c r="E26" s="27"/>
    </row>
    <row r="27" spans="2:25" x14ac:dyDescent="0.3">
      <c r="C27" s="27"/>
      <c r="D27" s="27"/>
      <c r="E27" s="27"/>
      <c r="P27" s="22"/>
    </row>
    <row r="28" spans="2:25" x14ac:dyDescent="0.3">
      <c r="C28" s="27"/>
      <c r="D28" s="27"/>
      <c r="E28" s="27"/>
      <c r="P28" s="22"/>
    </row>
    <row r="29" spans="2:25" x14ac:dyDescent="0.3">
      <c r="C29" s="27"/>
      <c r="D29" s="27"/>
      <c r="E29" s="27"/>
      <c r="P29" s="22"/>
    </row>
    <row r="30" spans="2:25" x14ac:dyDescent="0.3">
      <c r="C30" s="27"/>
      <c r="D30" s="27"/>
      <c r="E30" s="27"/>
    </row>
    <row r="31" spans="2:25" x14ac:dyDescent="0.3">
      <c r="C31" s="27"/>
      <c r="D31" s="27"/>
      <c r="E31" s="27"/>
    </row>
    <row r="32" spans="2:25" x14ac:dyDescent="0.3">
      <c r="C32" s="27"/>
      <c r="D32" s="27"/>
      <c r="E32" s="27"/>
    </row>
    <row r="33" spans="3:7" x14ac:dyDescent="0.3">
      <c r="C33" s="27"/>
      <c r="D33" s="27"/>
      <c r="E33" s="27"/>
    </row>
    <row r="34" spans="3:7" x14ac:dyDescent="0.3">
      <c r="C34" s="27"/>
      <c r="D34" s="27"/>
      <c r="E34" s="27"/>
    </row>
    <row r="35" spans="3:7" x14ac:dyDescent="0.3">
      <c r="C35" s="27"/>
      <c r="D35" s="27"/>
      <c r="E35" s="27"/>
    </row>
    <row r="36" spans="3:7" x14ac:dyDescent="0.3">
      <c r="C36" s="27"/>
      <c r="D36" s="27"/>
      <c r="E36" s="27"/>
    </row>
    <row r="37" spans="3:7" x14ac:dyDescent="0.3">
      <c r="E37" s="27"/>
    </row>
    <row r="39" spans="3:7" x14ac:dyDescent="0.3">
      <c r="E39" s="30"/>
      <c r="G39" s="30"/>
    </row>
  </sheetData>
  <mergeCells count="17">
    <mergeCell ref="W6:Y6"/>
    <mergeCell ref="F5:Y5"/>
    <mergeCell ref="T6:V6"/>
    <mergeCell ref="Q6:S6"/>
    <mergeCell ref="B2:S3"/>
    <mergeCell ref="B22:E22"/>
    <mergeCell ref="B23:P23"/>
    <mergeCell ref="B5:B7"/>
    <mergeCell ref="F6:G6"/>
    <mergeCell ref="H6:I6"/>
    <mergeCell ref="J6:K6"/>
    <mergeCell ref="N6:P6"/>
    <mergeCell ref="L6:M6"/>
    <mergeCell ref="C5:C7"/>
    <mergeCell ref="E5:E7"/>
    <mergeCell ref="D5:D7"/>
    <mergeCell ref="B21:E21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50" fitToHeight="0"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07AD5-268D-47AA-8AA0-51709B05F206}">
  <sheetPr>
    <pageSetUpPr fitToPage="1"/>
  </sheetPr>
  <dimension ref="A2:N36"/>
  <sheetViews>
    <sheetView showGridLines="0" view="pageBreakPreview" zoomScale="96" zoomScaleNormal="190" zoomScaleSheetLayoutView="96" workbookViewId="0">
      <selection activeCell="M17" sqref="M17"/>
    </sheetView>
  </sheetViews>
  <sheetFormatPr baseColWidth="10" defaultRowHeight="14.4" x14ac:dyDescent="0.3"/>
  <cols>
    <col min="1" max="1" width="3" customWidth="1"/>
    <col min="2" max="2" width="12" customWidth="1"/>
    <col min="3" max="3" width="13.88671875" bestFit="1" customWidth="1"/>
    <col min="4" max="4" width="12.44140625" customWidth="1"/>
    <col min="5" max="5" width="13.88671875" customWidth="1"/>
    <col min="6" max="6" width="12.44140625" customWidth="1"/>
    <col min="7" max="7" width="12.88671875" customWidth="1"/>
    <col min="8" max="8" width="18.88671875" customWidth="1"/>
    <col min="9" max="9" width="20.6640625" customWidth="1"/>
  </cols>
  <sheetData>
    <row r="2" spans="2:14" ht="15" customHeight="1" x14ac:dyDescent="0.3">
      <c r="B2" s="220" t="s">
        <v>103</v>
      </c>
      <c r="C2" s="220"/>
      <c r="D2" s="220"/>
      <c r="E2" s="220"/>
      <c r="F2" s="220"/>
      <c r="G2" s="220"/>
    </row>
    <row r="3" spans="2:14" x14ac:dyDescent="0.3">
      <c r="B3" s="220"/>
      <c r="C3" s="220"/>
      <c r="D3" s="220"/>
      <c r="E3" s="220"/>
      <c r="F3" s="220"/>
      <c r="G3" s="220"/>
    </row>
    <row r="4" spans="2:14" x14ac:dyDescent="0.3">
      <c r="B4" s="5"/>
      <c r="C4" s="5"/>
      <c r="D4" s="5"/>
      <c r="E4" s="5"/>
    </row>
    <row r="5" spans="2:14" x14ac:dyDescent="0.3">
      <c r="B5" s="221" t="s">
        <v>52</v>
      </c>
      <c r="C5" s="221" t="s">
        <v>66</v>
      </c>
      <c r="D5" s="224" t="s">
        <v>54</v>
      </c>
      <c r="E5" s="224"/>
      <c r="F5" s="224"/>
      <c r="G5" s="224"/>
      <c r="H5" s="224"/>
      <c r="I5" s="224"/>
    </row>
    <row r="6" spans="2:14" x14ac:dyDescent="0.3">
      <c r="B6" s="222"/>
      <c r="C6" s="222"/>
      <c r="D6" s="123">
        <v>2021</v>
      </c>
      <c r="E6" s="124">
        <v>2022</v>
      </c>
      <c r="F6" s="122">
        <v>2023</v>
      </c>
      <c r="G6" s="124">
        <v>2024</v>
      </c>
      <c r="H6" s="124">
        <v>2025</v>
      </c>
      <c r="I6" s="124">
        <v>2026</v>
      </c>
    </row>
    <row r="7" spans="2:14" ht="24.75" customHeight="1" x14ac:dyDescent="0.3">
      <c r="B7" s="223"/>
      <c r="C7" s="223"/>
      <c r="D7" s="88" t="s">
        <v>66</v>
      </c>
      <c r="E7" s="125" t="s">
        <v>80</v>
      </c>
      <c r="F7" s="89" t="s">
        <v>66</v>
      </c>
      <c r="G7" s="125" t="s">
        <v>66</v>
      </c>
      <c r="H7" s="125" t="s">
        <v>66</v>
      </c>
      <c r="I7" s="125" t="s">
        <v>66</v>
      </c>
      <c r="N7" s="28"/>
    </row>
    <row r="8" spans="2:14" x14ac:dyDescent="0.3">
      <c r="B8" s="133" t="s">
        <v>64</v>
      </c>
      <c r="C8" s="129">
        <f>SUM(C9:C20)</f>
        <v>4092923.1700000009</v>
      </c>
      <c r="D8" s="104">
        <f t="shared" ref="D8:G8" si="0">SUM(D9:D20)</f>
        <v>463078.79000000004</v>
      </c>
      <c r="E8" s="104">
        <f t="shared" si="0"/>
        <v>1992563.23</v>
      </c>
      <c r="F8" s="104">
        <f t="shared" si="0"/>
        <v>929165.71000000008</v>
      </c>
      <c r="G8" s="104">
        <f t="shared" si="0"/>
        <v>318788.86</v>
      </c>
      <c r="H8" s="104">
        <f t="shared" ref="H8:I8" si="1">SUM(H9:H20)</f>
        <v>320223.32</v>
      </c>
      <c r="I8" s="104">
        <f t="shared" si="1"/>
        <v>69103.259999999995</v>
      </c>
    </row>
    <row r="9" spans="2:14" x14ac:dyDescent="0.3">
      <c r="B9" s="154" t="s">
        <v>10</v>
      </c>
      <c r="C9" s="130">
        <f>SUM(D9:I9)</f>
        <v>219496.12000000002</v>
      </c>
      <c r="D9" s="105">
        <v>36267.870000000003</v>
      </c>
      <c r="E9" s="105">
        <v>82624.55</v>
      </c>
      <c r="F9" s="105">
        <v>7267.62</v>
      </c>
      <c r="G9" s="105">
        <v>19282.73</v>
      </c>
      <c r="H9" s="105">
        <v>50230.75</v>
      </c>
      <c r="I9" s="105">
        <v>23822.6</v>
      </c>
    </row>
    <row r="10" spans="2:14" x14ac:dyDescent="0.3">
      <c r="B10" s="154" t="s">
        <v>11</v>
      </c>
      <c r="C10" s="130">
        <f t="shared" ref="C10:C20" si="2">SUM(D10:I10)</f>
        <v>887631.81</v>
      </c>
      <c r="D10" s="105">
        <v>50031.83</v>
      </c>
      <c r="E10" s="105">
        <v>114999.92</v>
      </c>
      <c r="F10" s="105">
        <v>654889.1</v>
      </c>
      <c r="G10" s="105">
        <v>17808.88</v>
      </c>
      <c r="H10" s="181">
        <v>31946.04</v>
      </c>
      <c r="I10" s="181">
        <v>17956.04</v>
      </c>
    </row>
    <row r="11" spans="2:14" x14ac:dyDescent="0.3">
      <c r="B11" s="154" t="s">
        <v>12</v>
      </c>
      <c r="C11" s="130">
        <f t="shared" si="2"/>
        <v>187647.3</v>
      </c>
      <c r="D11" s="105">
        <v>40655.21</v>
      </c>
      <c r="E11" s="105">
        <v>47748.19</v>
      </c>
      <c r="F11" s="105">
        <v>47385.72</v>
      </c>
      <c r="G11" s="105">
        <v>19496.05</v>
      </c>
      <c r="H11" s="181">
        <v>5037.51</v>
      </c>
      <c r="I11" s="181">
        <v>27324.62</v>
      </c>
    </row>
    <row r="12" spans="2:14" x14ac:dyDescent="0.3">
      <c r="B12" s="154" t="s">
        <v>13</v>
      </c>
      <c r="C12" s="130">
        <f t="shared" si="2"/>
        <v>127841.34</v>
      </c>
      <c r="D12" s="105">
        <v>11904.32</v>
      </c>
      <c r="E12" s="105">
        <v>17536.3</v>
      </c>
      <c r="F12" s="105">
        <v>34964.04</v>
      </c>
      <c r="G12" s="105">
        <v>17730.48</v>
      </c>
      <c r="H12" s="181">
        <v>45706.2</v>
      </c>
      <c r="I12" s="181">
        <v>0</v>
      </c>
    </row>
    <row r="13" spans="2:14" x14ac:dyDescent="0.3">
      <c r="B13" s="154" t="s">
        <v>14</v>
      </c>
      <c r="C13" s="130">
        <f t="shared" si="2"/>
        <v>111515.83</v>
      </c>
      <c r="D13" s="105">
        <v>4531.17</v>
      </c>
      <c r="E13" s="105">
        <v>35709.46</v>
      </c>
      <c r="F13" s="105">
        <v>23719.31</v>
      </c>
      <c r="G13" s="105">
        <v>29062.26</v>
      </c>
      <c r="H13" s="178">
        <v>18493.63</v>
      </c>
      <c r="I13" s="178">
        <v>0</v>
      </c>
    </row>
    <row r="14" spans="2:14" x14ac:dyDescent="0.3">
      <c r="B14" s="154" t="s">
        <v>15</v>
      </c>
      <c r="C14" s="130">
        <f t="shared" si="2"/>
        <v>146383.01999999999</v>
      </c>
      <c r="D14" s="105">
        <v>11438.63</v>
      </c>
      <c r="E14" s="105">
        <v>38775.040000000001</v>
      </c>
      <c r="F14" s="105">
        <v>28610.1</v>
      </c>
      <c r="G14" s="105">
        <v>28610.1</v>
      </c>
      <c r="H14" s="178">
        <v>38949.15</v>
      </c>
      <c r="I14" s="178">
        <v>0</v>
      </c>
    </row>
    <row r="15" spans="2:14" x14ac:dyDescent="0.3">
      <c r="B15" s="154" t="s">
        <v>16</v>
      </c>
      <c r="C15" s="130">
        <f t="shared" si="2"/>
        <v>113689.79999999999</v>
      </c>
      <c r="D15" s="105">
        <v>40365.89</v>
      </c>
      <c r="E15" s="105">
        <v>19051.95</v>
      </c>
      <c r="F15" s="105">
        <v>18231.71</v>
      </c>
      <c r="G15" s="105">
        <v>18281.71</v>
      </c>
      <c r="H15" s="178">
        <v>17758.54</v>
      </c>
      <c r="I15" s="178">
        <v>0</v>
      </c>
    </row>
    <row r="16" spans="2:14" x14ac:dyDescent="0.3">
      <c r="B16" s="154" t="s">
        <v>17</v>
      </c>
      <c r="C16" s="130">
        <f t="shared" si="2"/>
        <v>146067.37</v>
      </c>
      <c r="D16" s="105">
        <v>2470.4299999999998</v>
      </c>
      <c r="E16" s="105">
        <v>35666.720000000001</v>
      </c>
      <c r="F16" s="105">
        <v>32434.28</v>
      </c>
      <c r="G16" s="105">
        <v>57019.83</v>
      </c>
      <c r="H16" s="178">
        <v>18476.11</v>
      </c>
      <c r="I16" s="178">
        <v>0</v>
      </c>
    </row>
    <row r="17" spans="1:9" x14ac:dyDescent="0.3">
      <c r="B17" s="154" t="s">
        <v>18</v>
      </c>
      <c r="C17" s="130">
        <f t="shared" si="2"/>
        <v>157554.43</v>
      </c>
      <c r="D17" s="105">
        <v>28554.78</v>
      </c>
      <c r="E17" s="105">
        <v>48699.21</v>
      </c>
      <c r="F17" s="105">
        <v>25177.26</v>
      </c>
      <c r="G17" s="105">
        <v>19274.34</v>
      </c>
      <c r="H17" s="178">
        <v>35848.839999999997</v>
      </c>
      <c r="I17" s="178">
        <v>0</v>
      </c>
    </row>
    <row r="18" spans="1:9" x14ac:dyDescent="0.3">
      <c r="B18" s="162" t="s">
        <v>19</v>
      </c>
      <c r="C18" s="130">
        <f t="shared" si="2"/>
        <v>1275845.46</v>
      </c>
      <c r="D18" s="163">
        <v>103764.99</v>
      </c>
      <c r="E18" s="163">
        <v>1071201.23</v>
      </c>
      <c r="F18" s="163">
        <v>21765.56</v>
      </c>
      <c r="G18" s="163">
        <v>44620.7</v>
      </c>
      <c r="H18" s="179">
        <v>34492.980000000003</v>
      </c>
      <c r="I18" s="179">
        <v>0</v>
      </c>
    </row>
    <row r="19" spans="1:9" x14ac:dyDescent="0.3">
      <c r="B19" s="154" t="s">
        <v>20</v>
      </c>
      <c r="C19" s="130">
        <f t="shared" si="2"/>
        <v>499446.78</v>
      </c>
      <c r="D19" s="105">
        <v>29365.69</v>
      </c>
      <c r="E19" s="105">
        <v>422311.76</v>
      </c>
      <c r="F19" s="105">
        <v>17244.009999999998</v>
      </c>
      <c r="G19" s="105">
        <v>25742.76</v>
      </c>
      <c r="H19" s="178">
        <v>4782.5600000000004</v>
      </c>
      <c r="I19" s="178">
        <v>0</v>
      </c>
    </row>
    <row r="20" spans="1:9" x14ac:dyDescent="0.3">
      <c r="B20" s="155" t="s">
        <v>21</v>
      </c>
      <c r="C20" s="130">
        <f t="shared" si="2"/>
        <v>219803.91</v>
      </c>
      <c r="D20" s="106">
        <v>103727.98</v>
      </c>
      <c r="E20" s="106">
        <v>58238.9</v>
      </c>
      <c r="F20" s="106">
        <v>17477</v>
      </c>
      <c r="G20" s="166">
        <v>21859.02</v>
      </c>
      <c r="H20" s="188">
        <v>18501.009999999998</v>
      </c>
      <c r="I20" s="188">
        <v>0</v>
      </c>
    </row>
    <row r="21" spans="1:9" x14ac:dyDescent="0.3">
      <c r="A21" s="115"/>
      <c r="B21" s="219" t="s">
        <v>79</v>
      </c>
      <c r="C21" s="219"/>
      <c r="D21" s="93">
        <f>+D8/C8</f>
        <v>0.11314133463199114</v>
      </c>
      <c r="E21" s="93">
        <f>+E8/C8</f>
        <v>0.48683132989276207</v>
      </c>
      <c r="F21" s="93">
        <f>+F8/C8</f>
        <v>0.22701762808804443</v>
      </c>
      <c r="G21" s="93">
        <f>+G8/C8</f>
        <v>7.7887819233117911E-2</v>
      </c>
      <c r="H21" s="93">
        <f>+H8/C8</f>
        <v>7.8238292462255027E-2</v>
      </c>
      <c r="I21" s="93">
        <f>+I8/C8</f>
        <v>1.6883595691829217E-2</v>
      </c>
    </row>
    <row r="22" spans="1:9" x14ac:dyDescent="0.3">
      <c r="B22" s="218" t="s">
        <v>1</v>
      </c>
      <c r="C22" s="218"/>
    </row>
    <row r="23" spans="1:9" x14ac:dyDescent="0.3">
      <c r="B23" s="218" t="s">
        <v>75</v>
      </c>
      <c r="C23" s="218"/>
      <c r="D23" s="218"/>
      <c r="E23" s="218"/>
      <c r="F23" s="218"/>
      <c r="G23" s="218"/>
    </row>
    <row r="24" spans="1:9" x14ac:dyDescent="0.3">
      <c r="D24" s="27"/>
    </row>
    <row r="25" spans="1:9" x14ac:dyDescent="0.3">
      <c r="C25" s="27"/>
      <c r="E25" s="15"/>
    </row>
    <row r="26" spans="1:9" x14ac:dyDescent="0.3">
      <c r="C26" s="27"/>
    </row>
    <row r="27" spans="1:9" x14ac:dyDescent="0.3">
      <c r="C27" s="27"/>
    </row>
    <row r="28" spans="1:9" x14ac:dyDescent="0.3">
      <c r="C28" s="27"/>
    </row>
    <row r="29" spans="1:9" x14ac:dyDescent="0.3">
      <c r="C29" s="29"/>
    </row>
    <row r="30" spans="1:9" x14ac:dyDescent="0.3">
      <c r="C30" s="27"/>
    </row>
    <row r="31" spans="1:9" x14ac:dyDescent="0.3">
      <c r="C31" s="27"/>
    </row>
    <row r="32" spans="1:9" x14ac:dyDescent="0.3">
      <c r="C32" s="27"/>
    </row>
    <row r="33" spans="3:3" x14ac:dyDescent="0.3">
      <c r="C33" s="27"/>
    </row>
    <row r="34" spans="3:3" x14ac:dyDescent="0.3">
      <c r="C34" s="27"/>
    </row>
    <row r="35" spans="3:3" x14ac:dyDescent="0.3">
      <c r="C35" s="27"/>
    </row>
    <row r="36" spans="3:3" x14ac:dyDescent="0.3">
      <c r="C36" s="27"/>
    </row>
  </sheetData>
  <mergeCells count="7">
    <mergeCell ref="B23:G23"/>
    <mergeCell ref="B21:C21"/>
    <mergeCell ref="B22:C22"/>
    <mergeCell ref="B2:G3"/>
    <mergeCell ref="B5:B7"/>
    <mergeCell ref="C5:C7"/>
    <mergeCell ref="D5:I5"/>
  </mergeCells>
  <printOptions horizontalCentered="1"/>
  <pageMargins left="0.23622047244094491" right="0.23622047244094491" top="0.74803149606299213" bottom="0.74803149606299213" header="0.31496062992125984" footer="0.31496062992125984"/>
  <pageSetup paperSize="5" orientation="landscape" r:id="rId1"/>
  <headerFooter>
    <oddHeader>&amp;R&amp;G</oddHeader>
    <oddFooter>&amp;L&amp;8&amp;P de &amp;N
&amp;D&amp;R&amp;8Planificación
R.Y.J.Q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10</vt:i4>
      </vt:variant>
    </vt:vector>
  </HeadingPairs>
  <TitlesOfParts>
    <vt:vector size="22" baseType="lpstr">
      <vt:lpstr>PORTADA</vt:lpstr>
      <vt:lpstr>NÚM1 VF LP V x provincia</vt:lpstr>
      <vt:lpstr>NÚM2 personeria V LP</vt:lpstr>
      <vt:lpstr>NÚM3 Status V x provincia</vt:lpstr>
      <vt:lpstr>2 PARTE</vt:lpstr>
      <vt:lpstr>NÚM5 INGRESO</vt:lpstr>
      <vt:lpstr>NÚM1 PI MENSUAL QUINQUENAL</vt:lpstr>
      <vt:lpstr>NÚM2 Tipo VF quinquenal</vt:lpstr>
      <vt:lpstr>NÚM4 Acuerdos quinquenal</vt:lpstr>
      <vt:lpstr>NÚM3 Prórrogas quinquenal</vt:lpstr>
      <vt:lpstr>NÚM5 MC quinquenal</vt:lpstr>
      <vt:lpstr>NÚM6 Recuperación de Fondos</vt:lpstr>
      <vt:lpstr>'2 PARTE'!Área_de_impresión</vt:lpstr>
      <vt:lpstr>'NÚM1 PI MENSUAL QUINQUENAL'!Área_de_impresión</vt:lpstr>
      <vt:lpstr>'NÚM2 personeria V LP'!Área_de_impresión</vt:lpstr>
      <vt:lpstr>'NÚM2 Tipo VF quinquenal'!Área_de_impresión</vt:lpstr>
      <vt:lpstr>'NÚM3 Prórrogas quinquenal'!Área_de_impresión</vt:lpstr>
      <vt:lpstr>'NÚM3 Status V x provincia'!Área_de_impresión</vt:lpstr>
      <vt:lpstr>'NÚM4 Acuerdos quinquenal'!Área_de_impresión</vt:lpstr>
      <vt:lpstr>'NÚM5 MC quinquenal'!Área_de_impresión</vt:lpstr>
      <vt:lpstr>'NÚM6 Recuperación de Fondos'!Área_de_impresión</vt:lpstr>
      <vt:lpstr>PORTADA!Área_de_impresión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Marín</dc:creator>
  <cp:lastModifiedBy>Raisa Y. Jiménez Q.</cp:lastModifiedBy>
  <cp:lastPrinted>2026-02-09T21:37:19Z</cp:lastPrinted>
  <dcterms:created xsi:type="dcterms:W3CDTF">2022-08-16T16:46:44Z</dcterms:created>
  <dcterms:modified xsi:type="dcterms:W3CDTF">2026-04-09T17:42:53Z</dcterms:modified>
</cp:coreProperties>
</file>