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6FDD5B4F-A167-4880-8517-E32BCC284F5F}" xr6:coauthVersionLast="47" xr6:coauthVersionMax="47" xr10:uidLastSave="{00000000-0000-0000-0000-000000000000}"/>
  <bookViews>
    <workbookView xWindow="28680" yWindow="-120" windowWidth="29040" windowHeight="15720" activeTab="11" xr2:uid="{00000000-000D-0000-FFFF-FFFF00000000}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  <sheet name="junio" sheetId="9" r:id="rId6"/>
    <sheet name="Julio" sheetId="10" r:id="rId7"/>
    <sheet name="agosto" sheetId="11" r:id="rId8"/>
    <sheet name="septiembre" sheetId="12" r:id="rId9"/>
    <sheet name="octubre" sheetId="13" r:id="rId10"/>
    <sheet name="noviembre" sheetId="14" r:id="rId11"/>
    <sheet name="diciembre" sheetId="15" r:id="rId12"/>
  </sheets>
  <externalReferences>
    <externalReference r:id="rId13"/>
  </externalReferences>
  <definedNames>
    <definedName name="_xlnm.Print_Area" localSheetId="3">abril!$B$1:$J$16</definedName>
    <definedName name="_xlnm.Print_Area" localSheetId="7">agosto!$B$1:$J$16</definedName>
    <definedName name="_xlnm.Print_Area" localSheetId="11">diciembre!$B$1:$J$15</definedName>
    <definedName name="_xlnm.Print_Area" localSheetId="0">enero!$B$1:$J$14</definedName>
    <definedName name="_xlnm.Print_Area" localSheetId="1">febrero!$B$1:$J$17</definedName>
    <definedName name="_xlnm.Print_Area" localSheetId="6">Julio!$B$1:$J$16</definedName>
    <definedName name="_xlnm.Print_Area" localSheetId="5">junio!$B$1:$J$16</definedName>
    <definedName name="_xlnm.Print_Area" localSheetId="2">marzo!$B$1:$J$12</definedName>
    <definedName name="_xlnm.Print_Area" localSheetId="4">mayo!$B$1:$J$16</definedName>
    <definedName name="_xlnm.Print_Area" localSheetId="10">noviembre!$B$1:$J$15</definedName>
    <definedName name="_xlnm.Print_Area" localSheetId="9">octubre!$B$1:$J$16</definedName>
    <definedName name="_xlnm.Print_Area" localSheetId="8">septiembre!$B$1:$J$16</definedName>
    <definedName name="EstadActual">[1]VALIDAR!$AZ$3:$AZ$16</definedName>
    <definedName name="_xlnm.Print_Titles" localSheetId="3">abril!$7:$7</definedName>
    <definedName name="_xlnm.Print_Titles" localSheetId="7">agosto!$7:$7</definedName>
    <definedName name="_xlnm.Print_Titles" localSheetId="11">diciembre!$7:$7</definedName>
    <definedName name="_xlnm.Print_Titles" localSheetId="0">enero!$7:$7</definedName>
    <definedName name="_xlnm.Print_Titles" localSheetId="1">febrero!$7:$7</definedName>
    <definedName name="_xlnm.Print_Titles" localSheetId="6">Julio!$7:$7</definedName>
    <definedName name="_xlnm.Print_Titles" localSheetId="5">junio!$7:$7</definedName>
    <definedName name="_xlnm.Print_Titles" localSheetId="2">marzo!$7:$7</definedName>
    <definedName name="_xlnm.Print_Titles" localSheetId="4">mayo!$7:$7</definedName>
    <definedName name="_xlnm.Print_Titles" localSheetId="10">noviembre!$7:$7</definedName>
    <definedName name="_xlnm.Print_Titles" localSheetId="9">octubre!$7:$7</definedName>
    <definedName name="_xlnm.Print_Titles" localSheetId="8">septiembre!$7:$7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5" l="1"/>
  <c r="B15" i="15"/>
  <c r="G15" i="14" l="1"/>
  <c r="B15" i="14"/>
  <c r="G16" i="13" l="1"/>
  <c r="B16" i="13"/>
  <c r="G16" i="12" l="1"/>
  <c r="B16" i="12"/>
  <c r="G16" i="11" l="1"/>
  <c r="B16" i="11"/>
  <c r="G16" i="10" l="1"/>
  <c r="B16" i="10"/>
  <c r="G16" i="9" l="1"/>
  <c r="B16" i="9"/>
  <c r="G16" i="8" l="1"/>
  <c r="B16" i="8"/>
  <c r="G16" i="7" l="1"/>
  <c r="B16" i="7"/>
  <c r="G12" i="6" l="1"/>
  <c r="B12" i="6"/>
  <c r="G17" i="5" l="1"/>
  <c r="B17" i="5"/>
  <c r="B14" i="4"/>
  <c r="G14" i="4" l="1"/>
</calcChain>
</file>

<file path=xl/sharedStrings.xml><?xml version="1.0" encoding="utf-8"?>
<sst xmlns="http://schemas.openxmlformats.org/spreadsheetml/2006/main" count="360" uniqueCount="144">
  <si>
    <t>OFICINA INSTITUCIONAL DE RECURSOS HUMANOS</t>
  </si>
  <si>
    <t>FISCALÍA GENERAL DE CUENTAS</t>
  </si>
  <si>
    <r>
      <t xml:space="preserve">CONTRATACIÓN DE FUNCIONARIOS </t>
    </r>
    <r>
      <rPr>
        <b/>
        <sz val="12"/>
        <color rgb="FFFF0000"/>
        <rFont val="Arial"/>
        <family val="2"/>
      </rPr>
      <t>(Nuevos)</t>
    </r>
  </si>
  <si>
    <t>POSICIÓN</t>
  </si>
  <si>
    <t>NOMBRE</t>
  </si>
  <si>
    <t>APELLIDO</t>
  </si>
  <si>
    <t>CARGO</t>
  </si>
  <si>
    <t>SALARIO MENSUAL</t>
  </si>
  <si>
    <t>INICIO LABORES</t>
  </si>
  <si>
    <t>OBJETO DE GASTO</t>
  </si>
  <si>
    <t>ESTATUS</t>
  </si>
  <si>
    <t>funcionarios</t>
  </si>
  <si>
    <t>CÉDULA</t>
  </si>
  <si>
    <t>Permanente</t>
  </si>
  <si>
    <t>01</t>
  </si>
  <si>
    <t>ENERO 2025</t>
  </si>
  <si>
    <t>Gema</t>
  </si>
  <si>
    <t>Bernal</t>
  </si>
  <si>
    <t>8-347-86</t>
  </si>
  <si>
    <t>Analista de Planilla</t>
  </si>
  <si>
    <t>Alvaro</t>
  </si>
  <si>
    <t>Castroverde</t>
  </si>
  <si>
    <t>2-143-985</t>
  </si>
  <si>
    <t>Conductor de Vehículo I</t>
  </si>
  <si>
    <t>Febrero 2025</t>
  </si>
  <si>
    <t>Carlos</t>
  </si>
  <si>
    <t>Checa</t>
  </si>
  <si>
    <t>10-28-709</t>
  </si>
  <si>
    <t>Asistente De Coperación Tecnica Internacional</t>
  </si>
  <si>
    <t>Lourdes</t>
  </si>
  <si>
    <t>Alcedo</t>
  </si>
  <si>
    <t>8-706-287</t>
  </si>
  <si>
    <t>Asistente Operativo Jurídico</t>
  </si>
  <si>
    <t>Kimberly</t>
  </si>
  <si>
    <t>González</t>
  </si>
  <si>
    <t>6-726-632</t>
  </si>
  <si>
    <t>Trabajador Manual I</t>
  </si>
  <si>
    <t>Abdiel</t>
  </si>
  <si>
    <t>Chipantiza</t>
  </si>
  <si>
    <t>3-707-1902</t>
  </si>
  <si>
    <t>Fiscal Adjunto</t>
  </si>
  <si>
    <t>Lynnette</t>
  </si>
  <si>
    <t>Zachrisson</t>
  </si>
  <si>
    <t>8-424-979</t>
  </si>
  <si>
    <t>Asistente de Tesoreria</t>
  </si>
  <si>
    <t>Angelo</t>
  </si>
  <si>
    <t>Rodriguez</t>
  </si>
  <si>
    <t>8-894-2457</t>
  </si>
  <si>
    <t>Asistente Administrativo I</t>
  </si>
  <si>
    <t>Marzo 2025</t>
  </si>
  <si>
    <t>Asistente Administrativos I</t>
  </si>
  <si>
    <t xml:space="preserve">Manuel </t>
  </si>
  <si>
    <t>6-707-2466</t>
  </si>
  <si>
    <t>Ofical de Seguros I</t>
  </si>
  <si>
    <t>Abril 2025</t>
  </si>
  <si>
    <t>Leoncio</t>
  </si>
  <si>
    <t>Prado</t>
  </si>
  <si>
    <t>8-411-261</t>
  </si>
  <si>
    <t>Coordinador  de Adiestramiento</t>
  </si>
  <si>
    <t>001</t>
  </si>
  <si>
    <t xml:space="preserve">Luis </t>
  </si>
  <si>
    <t>Sempris</t>
  </si>
  <si>
    <t>8-861-2469</t>
  </si>
  <si>
    <t>Agente de Seguridad I</t>
  </si>
  <si>
    <t>Joseph</t>
  </si>
  <si>
    <t>Balabarca</t>
  </si>
  <si>
    <t>8-943-207</t>
  </si>
  <si>
    <t>Asistente Jurídico del Fiscal</t>
  </si>
  <si>
    <t>Genesis</t>
  </si>
  <si>
    <t>Pineda</t>
  </si>
  <si>
    <t>8-875-1807</t>
  </si>
  <si>
    <t xml:space="preserve">Fiscal Adjunto Itinerante </t>
  </si>
  <si>
    <t>Lisbeth</t>
  </si>
  <si>
    <t>Castillero</t>
  </si>
  <si>
    <t>8-700-1523</t>
  </si>
  <si>
    <t>Archivólogo</t>
  </si>
  <si>
    <t>Mayo 2025</t>
  </si>
  <si>
    <t>Randolph</t>
  </si>
  <si>
    <t>Jimenez</t>
  </si>
  <si>
    <t>8-709-2338</t>
  </si>
  <si>
    <t>Oficinista de bienes patrimoniales</t>
  </si>
  <si>
    <t>Daniel</t>
  </si>
  <si>
    <t>Llovell</t>
  </si>
  <si>
    <t>8-713-2402</t>
  </si>
  <si>
    <t xml:space="preserve">Rolando </t>
  </si>
  <si>
    <t>Vasquez</t>
  </si>
  <si>
    <t>8-403-815</t>
  </si>
  <si>
    <t xml:space="preserve">Jefe del Departamento de Compras </t>
  </si>
  <si>
    <t xml:space="preserve">Isaac </t>
  </si>
  <si>
    <t>Cedeño</t>
  </si>
  <si>
    <t>4-826-1105</t>
  </si>
  <si>
    <t>Digitalizador</t>
  </si>
  <si>
    <t>Kideyra</t>
  </si>
  <si>
    <t>Aranda</t>
  </si>
  <si>
    <t>8-475-548</t>
  </si>
  <si>
    <t>Coordinador de Asistencia Técnica Internacional</t>
  </si>
  <si>
    <t>Staycy</t>
  </si>
  <si>
    <t>Cherigo</t>
  </si>
  <si>
    <t>8-983-1092</t>
  </si>
  <si>
    <t>Asistente Técnico Legal</t>
  </si>
  <si>
    <t>Karlina</t>
  </si>
  <si>
    <t>Lasso</t>
  </si>
  <si>
    <t>2-735-201</t>
  </si>
  <si>
    <t>Analista de Compras</t>
  </si>
  <si>
    <t>junio  2025</t>
  </si>
  <si>
    <t xml:space="preserve">Angel </t>
  </si>
  <si>
    <t>Girón</t>
  </si>
  <si>
    <t>7-704-1262</t>
  </si>
  <si>
    <t>Notificador</t>
  </si>
  <si>
    <t>Anabelle</t>
  </si>
  <si>
    <t>Villamonte</t>
  </si>
  <si>
    <t>8-700-1548</t>
  </si>
  <si>
    <t>julio  2025</t>
  </si>
  <si>
    <t xml:space="preserve">Evelin </t>
  </si>
  <si>
    <t>Guerra</t>
  </si>
  <si>
    <t>8-919-2359</t>
  </si>
  <si>
    <t>Asistente Operativo Juridico</t>
  </si>
  <si>
    <t>Anwar</t>
  </si>
  <si>
    <t>Morales</t>
  </si>
  <si>
    <t>4-724-338</t>
  </si>
  <si>
    <t>agosto 2025</t>
  </si>
  <si>
    <t xml:space="preserve">Matilde </t>
  </si>
  <si>
    <t>Sanchez</t>
  </si>
  <si>
    <t>4-267-946</t>
  </si>
  <si>
    <t>Asistente juridico del fiscal</t>
  </si>
  <si>
    <t>septiembre 2025</t>
  </si>
  <si>
    <t>Walter</t>
  </si>
  <si>
    <t xml:space="preserve">Villarreal </t>
  </si>
  <si>
    <t>8-830-2381</t>
  </si>
  <si>
    <t xml:space="preserve">Aaron </t>
  </si>
  <si>
    <t>Lezcano</t>
  </si>
  <si>
    <t>8-774-970</t>
  </si>
  <si>
    <t>Asesor Legal</t>
  </si>
  <si>
    <t>octubre 2025</t>
  </si>
  <si>
    <t>Peraza</t>
  </si>
  <si>
    <t>8-1039-1433</t>
  </si>
  <si>
    <t>Asistente Administrativo</t>
  </si>
  <si>
    <t xml:space="preserve">Iker </t>
  </si>
  <si>
    <t>Castillo</t>
  </si>
  <si>
    <t>8-1039-2218</t>
  </si>
  <si>
    <t>noviembre 2025</t>
  </si>
  <si>
    <t>Epimenides</t>
  </si>
  <si>
    <t>8-804-251</t>
  </si>
  <si>
    <t>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</si>
</sst>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1">
    <xf numFmtId="0" fontId="0" fillId="0" borderId="0" xfId="0"/>
    <xf numFmtId="0" fontId="3" fillId="0" borderId="0" xfId="1" applyFont="1" applyAlignment="1">
      <alignment horizontal="center" vertical="center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left" vertical="center"/>
    </xf>
    <xf numFmtId="0" fontId="5" fillId="0" borderId="0" xfId="0" applyFont="1"/>
    <xf numFmtId="166" fontId="5" fillId="0" borderId="0" xfId="0" applyNumberFormat="1" applyFont="1"/>
    <xf numFmtId="0" fontId="6" fillId="0" borderId="0" xfId="0" applyFont="1"/>
    <xf numFmtId="4" fontId="8" fillId="0" borderId="0" xfId="2" applyNumberFormat="1" applyFont="1" applyFill="1" applyBorder="1" applyAlignment="1">
      <alignment vertical="center"/>
    </xf>
    <xf numFmtId="167" fontId="8" fillId="0" borderId="0" xfId="1" applyNumberFormat="1" applyFont="1" applyAlignment="1">
      <alignment horizontal="center" vertical="center"/>
    </xf>
    <xf numFmtId="4" fontId="8" fillId="0" borderId="0" xfId="2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166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3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>
          <bgColor rgb="FFF1EAC7"/>
        </patternFill>
      </fill>
    </dxf>
    <dxf>
      <border>
        <top style="medium">
          <color theme="0" tint="-0.499984740745262"/>
        </top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dinámica 1" table="0" count="0" xr9:uid="{00000000-0011-0000-FFFF-FFFF00000000}"/>
    <tableStyle name="FGC" pivot="0" count="4" xr9:uid="{C174419B-7B1C-4038-BB95-738ADE3CAE9B}">
      <tableStyleElement type="wholeTable" dxfId="327"/>
      <tableStyleElement type="headerRow" dxfId="326"/>
      <tableStyleElement type="totalRow" dxfId="325"/>
      <tableStyleElement type="firstRowStripe" dxfId="324"/>
    </tableStyle>
  </tableStyles>
  <colors>
    <mruColors>
      <color rgb="FFCFB53B"/>
      <color rgb="FFF1EAC7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48544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C3CD2FD-9E1B-4FAF-A856-7584C59F1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76443A0-9F1B-468F-9A6F-0C73FC103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BFBC3236-7345-41C3-B3B8-080C41A7A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7827929A-124E-4F93-BE27-AF776C09F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55145B3C-55FE-44BD-963B-1B8822066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4C31134C-BF8A-4B5A-825F-DC4B382C0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3D279E5-C1D6-4A0A-9108-7F95A12DB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88867A1-8356-4F3E-AE78-76CA951C20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733FD3A-806E-457A-B62F-FECCD5DB8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7047" y="48544"/>
          <a:ext cx="796177" cy="79019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BACFCA3-9486-458F-91BA-763CFAEE2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9AA4F47D-713A-48F0-87D8-D0D21B742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ecursos_Humanos\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SQUEDA"/>
      <sheetName val="ESTATUS"/>
      <sheetName val="EDAD sexo"/>
      <sheetName val="DEPTO"/>
      <sheetName val="VALIDAR"/>
      <sheetName val="RENUNCIA"/>
      <sheetName val="CARGOS MEF 2022"/>
      <sheetName val="CARGOS_FGC"/>
      <sheetName val="AÑOS DE SERVICIO"/>
      <sheetName val="DATOS"/>
      <sheetName val="DECRETO Y FUNCIONES"/>
      <sheetName val="DATOS ITZEL P."/>
      <sheetName val="HIJOS"/>
      <sheetName val="RESIDENCIA"/>
      <sheetName val="CESE X AÑO"/>
      <sheetName val="2965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Eliminada</v>
          </cell>
        </row>
        <row r="4">
          <cell r="AZ4" t="str">
            <v>Eventual</v>
          </cell>
        </row>
        <row r="5">
          <cell r="AZ5" t="str">
            <v>Permanente</v>
          </cell>
        </row>
        <row r="6">
          <cell r="AZ6" t="str">
            <v>Préstamo Institucional</v>
          </cell>
        </row>
        <row r="7">
          <cell r="AZ7" t="str">
            <v>Probatorio</v>
          </cell>
        </row>
        <row r="8">
          <cell r="AZ8" t="str">
            <v>Transitorio</v>
          </cell>
        </row>
        <row r="9">
          <cell r="AZ9" t="str">
            <v>Vacante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7:J14" totalsRowCount="1" headerRowDxfId="323" dataDxfId="321" totalsRowDxfId="319" headerRowBorderDxfId="322" tableBorderDxfId="320" totalsRowBorderDxfId="318" headerRowCellStyle="Moneda 2">
  <tableColumns count="9">
    <tableColumn id="4" xr3:uid="{00000000-0010-0000-0000-000004000000}" name="POSICIÓN" totalsRowFunction="custom" dataDxfId="317" totalsRowDxfId="316" dataCellStyle="Normal 2">
      <totalsRowFormula>COUNTA(C8:C13)</totalsRowFormula>
    </tableColumn>
    <tableColumn id="1" xr3:uid="{00000000-0010-0000-0000-000001000000}" name="NOMBRE" totalsRowLabel="funcionarios" dataDxfId="315" totalsRowDxfId="314" dataCellStyle="Normal 2"/>
    <tableColumn id="2" xr3:uid="{00000000-0010-0000-0000-000002000000}" name="APELLIDO" dataDxfId="313" totalsRowDxfId="312" dataCellStyle="Normal 2"/>
    <tableColumn id="3" xr3:uid="{00000000-0010-0000-0000-000003000000}" name="CÉDULA" dataDxfId="311" totalsRowDxfId="310" dataCellStyle="Normal 2"/>
    <tableColumn id="9" xr3:uid="{00000000-0010-0000-0000-000009000000}" name="CARGO" dataDxfId="309" totalsRowDxfId="308" dataCellStyle="Normal 2"/>
    <tableColumn id="6" xr3:uid="{00000000-0010-0000-0000-000006000000}" name="SALARIO MENSUAL" totalsRowFunction="sum" dataDxfId="307" totalsRowDxfId="306" dataCellStyle="Moneda 2"/>
    <tableColumn id="8" xr3:uid="{00000000-0010-0000-0000-000008000000}" name="INICIO LABORES" dataDxfId="305" totalsRowDxfId="304" dataCellStyle="Normal 2"/>
    <tableColumn id="5" xr3:uid="{00000000-0010-0000-0000-000005000000}" name="OBJETO DE GASTO" dataDxfId="303" totalsRowDxfId="302" dataCellStyle="Normal 2"/>
    <tableColumn id="10" xr3:uid="{00000000-0010-0000-0000-00000A000000}" name="ESTATUS" dataDxfId="301" totalsRowDxfId="300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41238-BBE1-476C-BDF1-A64B4D7CB044}" name="Tabla13" displayName="Tabla13" ref="B7:J17" totalsRowCount="1" headerRowDxfId="299" dataDxfId="297" totalsRowDxfId="295" headerRowBorderDxfId="298" tableBorderDxfId="296" totalsRowBorderDxfId="294" headerRowCellStyle="Moneda 2">
  <tableColumns count="9">
    <tableColumn id="4" xr3:uid="{BDB1995A-42EA-4F03-A78F-731D4E1AFD88}" name="POSICIÓN" totalsRowFunction="custom" dataDxfId="293" totalsRowDxfId="292" dataCellStyle="Normal 2">
      <totalsRowFormula>COUNTA(C8:C16)</totalsRowFormula>
    </tableColumn>
    <tableColumn id="1" xr3:uid="{084DAD7F-3E1F-4AFA-97E2-0E174C3BBE22}" name="NOMBRE" totalsRowLabel="funcionarios" dataDxfId="291" totalsRowDxfId="290" dataCellStyle="Normal 2"/>
    <tableColumn id="2" xr3:uid="{370FDCE5-536C-4CDD-B37E-02A480ACACF0}" name="APELLIDO" dataDxfId="289" totalsRowDxfId="288" dataCellStyle="Normal 2"/>
    <tableColumn id="3" xr3:uid="{E8EE9049-0930-48F9-A880-4B5B89439545}" name="CÉDULA" dataDxfId="287" totalsRowDxfId="286" dataCellStyle="Normal 2"/>
    <tableColumn id="9" xr3:uid="{6407B601-F294-47C0-A135-87227664C60B}" name="CARGO" dataDxfId="285" totalsRowDxfId="284" dataCellStyle="Normal 2"/>
    <tableColumn id="6" xr3:uid="{763E3245-8CF4-4CF4-A804-C4A2FB32BB57}" name="SALARIO MENSUAL" totalsRowFunction="sum" dataDxfId="283" totalsRowDxfId="282" dataCellStyle="Moneda 2"/>
    <tableColumn id="8" xr3:uid="{16F71709-6754-436A-BC55-1BFFE12780F1}" name="INICIO LABORES" dataDxfId="281" totalsRowDxfId="280" dataCellStyle="Normal 2"/>
    <tableColumn id="5" xr3:uid="{421F8B52-6B9A-4FA6-99DF-F03FE48F04C1}" name="OBJETO DE GASTO" dataDxfId="279" totalsRowDxfId="278" dataCellStyle="Normal 2"/>
    <tableColumn id="10" xr3:uid="{DA65C23A-DB48-41CF-A275-B45DCBB52555}" name="ESTATUS" dataDxfId="277" totalsRowDxfId="276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094A47-E1F1-4070-96E8-D71AF7289F4C}" name="Tabla14" displayName="Tabla14" ref="B7:J12" totalsRowCount="1" headerRowDxfId="275" dataDxfId="273" totalsRowDxfId="271" headerRowBorderDxfId="274" tableBorderDxfId="272" totalsRowBorderDxfId="270" headerRowCellStyle="Moneda 2">
  <tableColumns count="9">
    <tableColumn id="4" xr3:uid="{FC60F1A0-5594-4FC6-968C-4B3791235CF0}" name="POSICIÓN" totalsRowFunction="custom" dataDxfId="269" totalsRowDxfId="268" dataCellStyle="Normal 2">
      <totalsRowFormula>COUNTA(C8:C11)</totalsRowFormula>
    </tableColumn>
    <tableColumn id="1" xr3:uid="{ADDF5EF7-0E5F-46C9-BB81-D8C14F7AC8BE}" name="NOMBRE" totalsRowLabel="funcionarios" dataDxfId="267" totalsRowDxfId="266" dataCellStyle="Normal 2"/>
    <tableColumn id="2" xr3:uid="{C31A7F50-6733-415D-B490-B8840F7BB2CC}" name="APELLIDO" dataDxfId="265" totalsRowDxfId="264" dataCellStyle="Normal 2"/>
    <tableColumn id="3" xr3:uid="{ABA2297E-7506-4CEE-8F5B-AEA2F95257C3}" name="CÉDULA" dataDxfId="263" totalsRowDxfId="262" dataCellStyle="Normal 2"/>
    <tableColumn id="9" xr3:uid="{44BCC765-AECD-4D7D-8777-4C2BBBB6C509}" name="CARGO" dataDxfId="261" totalsRowDxfId="260" dataCellStyle="Normal 2"/>
    <tableColumn id="6" xr3:uid="{B29D89D2-E237-4BF3-9A6A-0471DB04B421}" name="SALARIO MENSUAL" totalsRowFunction="sum" dataDxfId="259" totalsRowDxfId="258" dataCellStyle="Moneda 2"/>
    <tableColumn id="8" xr3:uid="{23729875-5051-4907-B2FB-1BDEA47E9A6E}" name="INICIO LABORES" dataDxfId="257" totalsRowDxfId="256" dataCellStyle="Normal 2"/>
    <tableColumn id="5" xr3:uid="{D050DA4B-A5C9-4126-9202-7642A40E26D5}" name="OBJETO DE GASTO" dataDxfId="255" totalsRowDxfId="254" dataCellStyle="Normal 2"/>
    <tableColumn id="10" xr3:uid="{883AF7C2-D83C-45A0-A5B9-F68C9EB3362A}" name="ESTATUS" dataDxfId="253" totalsRowDxfId="252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F6527A-708B-4043-96A1-48768850C823}" name="Tabla15" displayName="Tabla15" ref="B7:J16" totalsRowCount="1" headerRowDxfId="251" dataDxfId="249" totalsRowDxfId="247" headerRowBorderDxfId="250" tableBorderDxfId="248" totalsRowBorderDxfId="246" headerRowCellStyle="Moneda 2">
  <tableColumns count="9">
    <tableColumn id="4" xr3:uid="{796A8362-7AFB-4036-86B0-62ECDB277075}" name="POSICIÓN" totalsRowFunction="custom" dataDxfId="245" totalsRowDxfId="244" dataCellStyle="Normal 2">
      <totalsRowFormula>COUNTA(C8:C15)</totalsRowFormula>
    </tableColumn>
    <tableColumn id="1" xr3:uid="{1938BB44-7C17-48C1-A13A-81011695C2E4}" name="NOMBRE" totalsRowLabel="funcionarios" dataDxfId="243" totalsRowDxfId="242" dataCellStyle="Normal 2"/>
    <tableColumn id="2" xr3:uid="{E7CCFA84-1F76-4B8E-B06E-D1D2962256D5}" name="APELLIDO" dataDxfId="241" totalsRowDxfId="240" dataCellStyle="Normal 2"/>
    <tableColumn id="3" xr3:uid="{D6271C5C-4A8A-40FB-8AD5-201D6772B10A}" name="CÉDULA" dataDxfId="239" totalsRowDxfId="238" dataCellStyle="Normal 2"/>
    <tableColumn id="9" xr3:uid="{D8D9B031-536B-4221-AFC3-723090A59A4B}" name="CARGO" dataDxfId="237" totalsRowDxfId="236" dataCellStyle="Normal 2"/>
    <tableColumn id="6" xr3:uid="{4ED6F6FA-623A-46F0-8219-44D89EC264B6}" name="SALARIO MENSUAL" totalsRowFunction="sum" dataDxfId="235" totalsRowDxfId="234" dataCellStyle="Moneda 2"/>
    <tableColumn id="8" xr3:uid="{58F8D479-2369-4AE1-A420-27104BC266D3}" name="INICIO LABORES" dataDxfId="233" totalsRowDxfId="232" dataCellStyle="Normal 2"/>
    <tableColumn id="5" xr3:uid="{D5473211-CCA3-4E2D-A311-245C5240C30E}" name="OBJETO DE GASTO" dataDxfId="231" totalsRowDxfId="230" dataCellStyle="Normal 2"/>
    <tableColumn id="10" xr3:uid="{781EA4D3-94C0-4E2B-B3AF-11B9BAB26764}" name="ESTATUS" dataDxfId="229" totalsRowDxfId="228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6F4CFFC-51E9-4274-AF9F-6D58B6141583}" name="Tabla16" displayName="Tabla16" ref="B7:J16" totalsRowCount="1" headerRowDxfId="227" dataDxfId="225" totalsRowDxfId="223" headerRowBorderDxfId="226" tableBorderDxfId="224" totalsRowBorderDxfId="222" headerRowCellStyle="Moneda 2">
  <tableColumns count="9">
    <tableColumn id="4" xr3:uid="{574E9BB9-E3E6-4063-B14F-8484469D2566}" name="POSICIÓN" totalsRowFunction="custom" dataDxfId="221" totalsRowDxfId="220" dataCellStyle="Normal 2">
      <totalsRowFormula>COUNTA(C8:C15)</totalsRowFormula>
    </tableColumn>
    <tableColumn id="1" xr3:uid="{D6EC95C5-056D-4B6F-815E-4C3BDD08273D}" name="NOMBRE" totalsRowLabel="funcionarios" dataDxfId="219" totalsRowDxfId="218" dataCellStyle="Normal 2"/>
    <tableColumn id="2" xr3:uid="{BAB443CE-1DCF-4BDD-8120-A3DC864B7E3D}" name="APELLIDO" dataDxfId="217" totalsRowDxfId="216" dataCellStyle="Normal 2"/>
    <tableColumn id="3" xr3:uid="{0C81654A-5303-4BBB-BC8C-3A727DD73937}" name="CÉDULA" dataDxfId="215" totalsRowDxfId="214" dataCellStyle="Normal 2"/>
    <tableColumn id="9" xr3:uid="{F13D6AB4-F862-4D54-987D-8104E82E239E}" name="CARGO" dataDxfId="213" totalsRowDxfId="212" dataCellStyle="Normal 2"/>
    <tableColumn id="6" xr3:uid="{7B6038E8-F6B1-4E37-A73A-74E2F808455A}" name="SALARIO MENSUAL" totalsRowFunction="sum" dataDxfId="211" totalsRowDxfId="210" dataCellStyle="Moneda 2"/>
    <tableColumn id="8" xr3:uid="{6EB09116-E966-4A4B-B84D-AA97FD3D9FCC}" name="INICIO LABORES" dataDxfId="209" totalsRowDxfId="208" dataCellStyle="Normal 2"/>
    <tableColumn id="5" xr3:uid="{BAE5236E-CE84-4464-B469-C5742B361FF6}" name="OBJETO DE GASTO" dataDxfId="207" totalsRowDxfId="206" dataCellStyle="Normal 2"/>
    <tableColumn id="10" xr3:uid="{49690C67-86B8-4446-8A2D-7EAC957B55BA}" name="ESTATUS" dataDxfId="205" totalsRowDxfId="204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6D901A1-BBEC-4F6A-A282-A3514030C520}" name="Tabla17" displayName="Tabla17" ref="B7:J16" totalsRowCount="1" headerRowDxfId="203" dataDxfId="201" totalsRowDxfId="199" headerRowBorderDxfId="202" tableBorderDxfId="200" totalsRowBorderDxfId="198" headerRowCellStyle="Moneda 2">
  <tableColumns count="9">
    <tableColumn id="4" xr3:uid="{DE425D85-74AE-432C-AB3C-EFD8AB9B0805}" name="POSICIÓN" totalsRowFunction="custom" dataDxfId="197" totalsRowDxfId="196" dataCellStyle="Normal 2">
      <totalsRowFormula>COUNTA(C8:C15)</totalsRowFormula>
    </tableColumn>
    <tableColumn id="1" xr3:uid="{491F3DAE-473B-42AC-AE2F-D9C0F60D440E}" name="NOMBRE" totalsRowLabel="funcionarios" dataDxfId="195" totalsRowDxfId="194" dataCellStyle="Normal 2"/>
    <tableColumn id="2" xr3:uid="{BE683FF1-FB8C-486D-8E73-C327E4351D8B}" name="APELLIDO" dataDxfId="193" totalsRowDxfId="192" dataCellStyle="Normal 2"/>
    <tableColumn id="3" xr3:uid="{8A5B55A4-55F2-4E89-81B9-14B0475093D9}" name="CÉDULA" dataDxfId="191" totalsRowDxfId="190" dataCellStyle="Normal 2"/>
    <tableColumn id="9" xr3:uid="{39AECBC1-9DB4-44D8-BD12-CF0786C67C99}" name="CARGO" dataDxfId="189" totalsRowDxfId="188" dataCellStyle="Normal 2"/>
    <tableColumn id="6" xr3:uid="{80018F13-B2AD-4BC0-8515-A0414DB6941C}" name="SALARIO MENSUAL" totalsRowFunction="sum" dataDxfId="187" totalsRowDxfId="186" dataCellStyle="Moneda 2"/>
    <tableColumn id="8" xr3:uid="{B33A13BD-743B-4824-BB96-9D174668250F}" name="INICIO LABORES" dataDxfId="185" totalsRowDxfId="184" dataCellStyle="Normal 2"/>
    <tableColumn id="5" xr3:uid="{36475C33-B053-4F99-B1B4-1CB0EE83E420}" name="OBJETO DE GASTO" dataDxfId="183" totalsRowDxfId="182" dataCellStyle="Normal 2"/>
    <tableColumn id="10" xr3:uid="{503CFE3E-ED8F-4F9F-A43B-902D4421A821}" name="ESTATUS" dataDxfId="181" totalsRowDxfId="180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6516FEF-5430-4740-A7A0-D79AB05D9C72}" name="Tabla18" displayName="Tabla18" ref="B7:J16" totalsRowCount="1" headerRowDxfId="179" dataDxfId="177" totalsRowDxfId="175" headerRowBorderDxfId="178" tableBorderDxfId="176" totalsRowBorderDxfId="174" headerRowCellStyle="Moneda 2">
  <tableColumns count="9">
    <tableColumn id="4" xr3:uid="{644F8FBE-250F-4C7B-99CE-7731DC4DF4CA}" name="POSICIÓN" totalsRowFunction="custom" dataDxfId="173" totalsRowDxfId="172" dataCellStyle="Normal 2">
      <totalsRowFormula>COUNTA(C8:C15)</totalsRowFormula>
    </tableColumn>
    <tableColumn id="1" xr3:uid="{775CA874-8087-445A-8F8B-CCA654B34083}" name="NOMBRE" totalsRowLabel="funcionarios" dataDxfId="171" totalsRowDxfId="170" dataCellStyle="Normal 2"/>
    <tableColumn id="2" xr3:uid="{CFF25F0D-9E55-4B1A-9E48-A5E70C659281}" name="APELLIDO" dataDxfId="169" totalsRowDxfId="168" dataCellStyle="Normal 2"/>
    <tableColumn id="3" xr3:uid="{F6E50D12-08E4-4F79-8024-03FED147A349}" name="CÉDULA" dataDxfId="167" totalsRowDxfId="166" dataCellStyle="Normal 2"/>
    <tableColumn id="9" xr3:uid="{E8A6F613-89E0-4C9F-821B-E6AE2E94B856}" name="CARGO" dataDxfId="165" totalsRowDxfId="164" dataCellStyle="Normal 2"/>
    <tableColumn id="6" xr3:uid="{95BF2F95-4EC8-4A82-909B-4FD7270AA720}" name="SALARIO MENSUAL" totalsRowFunction="sum" dataDxfId="163" totalsRowDxfId="162" dataCellStyle="Moneda 2"/>
    <tableColumn id="8" xr3:uid="{A551D0ED-2E9A-476A-9EC3-9295A79CD20D}" name="INICIO LABORES" dataDxfId="161" totalsRowDxfId="160" dataCellStyle="Normal 2"/>
    <tableColumn id="5" xr3:uid="{7746F1A8-640F-4D1A-AB8D-E1C03AC0CCDE}" name="OBJETO DE GASTO" dataDxfId="159" totalsRowDxfId="158" dataCellStyle="Normal 2"/>
    <tableColumn id="10" xr3:uid="{0F822F7F-3C44-4EC8-ABFE-D79ED6DCA8E9}" name="ESTATUS" dataDxfId="157" totalsRowDxfId="156" dataCellStyle="Moneda 2"/>
  </tableColumns>
  <tableStyleInfo name="FGC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C49562-5785-448D-968D-00A515796533}" name="Tabla19" displayName="Tabla19" ref="B7:J16" totalsRowCount="1" headerRowDxfId="155" dataDxfId="153" totalsRowDxfId="151" headerRowBorderDxfId="154" tableBorderDxfId="152" totalsRowBorderDxfId="150" headerRowCellStyle="Moneda 2">
  <tableColumns count="9">
    <tableColumn id="4" xr3:uid="{26335B6D-100C-4B20-807B-84D1D6BB0B2D}" name="POSICIÓN" totalsRowFunction="custom" dataDxfId="149" totalsRowDxfId="148" dataCellStyle="Normal 2">
      <totalsRowFormula>COUNTA(C8:C15)</totalsRowFormula>
    </tableColumn>
    <tableColumn id="1" xr3:uid="{14B0E11A-243B-432A-996B-5AAE31DD5959}" name="NOMBRE" totalsRowLabel="funcionarios" dataDxfId="147" totalsRowDxfId="146" dataCellStyle="Normal 2"/>
    <tableColumn id="2" xr3:uid="{EF40D5EA-D9FD-4CBE-996F-389BD1C8259C}" name="APELLIDO" dataDxfId="145" totalsRowDxfId="144" dataCellStyle="Normal 2"/>
    <tableColumn id="3" xr3:uid="{0EE7B330-FBFD-426E-B26C-B7B7C25E64DD}" name="CÉDULA" dataDxfId="143" totalsRowDxfId="142" dataCellStyle="Normal 2"/>
    <tableColumn id="9" xr3:uid="{3CC25B84-7C53-4976-BDD8-EB4E6186E503}" name="CARGO" dataDxfId="141" totalsRowDxfId="140" dataCellStyle="Normal 2"/>
    <tableColumn id="6" xr3:uid="{5BE2CA78-2ACD-40AA-8AF1-65F5A9CAEDC8}" name="SALARIO MENSUAL" totalsRowFunction="sum" dataDxfId="139" totalsRowDxfId="138" dataCellStyle="Moneda 2"/>
    <tableColumn id="8" xr3:uid="{DABE5D11-F15B-4F67-A5FE-67E549977A4D}" name="INICIO LABORES" dataDxfId="137" totalsRowDxfId="136" dataCellStyle="Normal 2"/>
    <tableColumn id="5" xr3:uid="{3BBDE736-262D-4795-927C-C7407BD2D37D}" name="OBJETO DE GASTO" dataDxfId="135" totalsRowDxfId="134" dataCellStyle="Normal 2"/>
    <tableColumn id="10" xr3:uid="{1FCE151E-9C00-47CC-BE3D-2582B5FFC271}" name="ESTATUS" dataDxfId="133" totalsRowDxfId="132" dataCellStyle="Moneda 2"/>
  </tableColumns>
  <tableStyleInfo name="FGC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BDCED4E-52E3-42DA-B954-AC044A069DEC}" name="Tabla110" displayName="Tabla110" ref="B7:J16" totalsRowCount="1" headerRowDxfId="131" dataDxfId="129" totalsRowDxfId="127" headerRowBorderDxfId="130" tableBorderDxfId="128" totalsRowBorderDxfId="126" headerRowCellStyle="Moneda 2">
  <tableColumns count="9">
    <tableColumn id="4" xr3:uid="{F2DDCCF3-AB52-486D-809E-799419CBAB70}" name="POSICIÓN" totalsRowFunction="custom" dataDxfId="125" totalsRowDxfId="124" dataCellStyle="Normal 2">
      <totalsRowFormula>COUNTA(C8:C15)</totalsRowFormula>
    </tableColumn>
    <tableColumn id="1" xr3:uid="{7DB27E89-92D2-469B-B410-7423F4C4AAAC}" name="NOMBRE" totalsRowLabel="funcionarios" dataDxfId="123" totalsRowDxfId="122" dataCellStyle="Normal 2"/>
    <tableColumn id="2" xr3:uid="{9479D2A4-82E1-432C-B67E-E22AA1808376}" name="APELLIDO" dataDxfId="121" totalsRowDxfId="120" dataCellStyle="Normal 2"/>
    <tableColumn id="3" xr3:uid="{C2679A02-E09D-43D6-A0CD-31D3A99F5452}" name="CÉDULA" dataDxfId="119" totalsRowDxfId="118" dataCellStyle="Normal 2"/>
    <tableColumn id="9" xr3:uid="{B071E5BE-B8BA-49D4-AF66-9612F8996196}" name="CARGO" dataDxfId="117" totalsRowDxfId="116" dataCellStyle="Normal 2"/>
    <tableColumn id="6" xr3:uid="{365DDC04-FE1E-4A34-A91E-243D017D7CDF}" name="SALARIO MENSUAL" totalsRowFunction="sum" dataDxfId="115" totalsRowDxfId="114" dataCellStyle="Moneda 2"/>
    <tableColumn id="8" xr3:uid="{5D55A69F-B2EA-4641-B593-589ED2DC7E0C}" name="INICIO LABORES" dataDxfId="113" totalsRowDxfId="112" dataCellStyle="Normal 2"/>
    <tableColumn id="5" xr3:uid="{EC4A755D-EB09-4514-92F8-5B7D6D895881}" name="OBJETO DE GASTO" dataDxfId="111" totalsRowDxfId="110" dataCellStyle="Normal 2"/>
    <tableColumn id="10" xr3:uid="{A5A3AFE0-9E21-4CCD-A2CE-7264AD482408}" name="ESTATUS" dataDxfId="109" totalsRowDxfId="108" dataCellStyle="Moneda 2"/>
  </tableColumns>
  <tableStyleInfo name="FGC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92702A3-9400-4932-A404-E09B0890BF20}" name="Tabla111" displayName="Tabla111" ref="B7:J16" totalsRowCount="1" headerRowDxfId="107" dataDxfId="105" totalsRowDxfId="103" headerRowBorderDxfId="106" tableBorderDxfId="104" totalsRowBorderDxfId="102" headerRowCellStyle="Moneda 2">
  <tableColumns count="9">
    <tableColumn id="4" xr3:uid="{E0748EFC-95A9-4E6E-81C5-850A51A12F79}" name="POSICIÓN" totalsRowFunction="custom" dataDxfId="101" totalsRowDxfId="100" dataCellStyle="Normal 2">
      <totalsRowFormula>COUNTA(C8:C15)</totalsRowFormula>
    </tableColumn>
    <tableColumn id="1" xr3:uid="{015001CA-B746-468C-89A3-0C60CCAAC289}" name="NOMBRE" totalsRowLabel="funcionarios" dataDxfId="99" totalsRowDxfId="98" dataCellStyle="Normal 2"/>
    <tableColumn id="2" xr3:uid="{EF75A0E3-D97F-4460-9281-20408B44627A}" name="APELLIDO" dataDxfId="97" totalsRowDxfId="96" dataCellStyle="Normal 2"/>
    <tableColumn id="3" xr3:uid="{062D5000-265F-4A2D-8499-1386FCF24B19}" name="CÉDULA" dataDxfId="95" totalsRowDxfId="94" dataCellStyle="Normal 2"/>
    <tableColumn id="9" xr3:uid="{1C2783E3-90E8-4BC0-9530-DAC0BF94AABC}" name="CARGO" dataDxfId="93" totalsRowDxfId="92" dataCellStyle="Normal 2"/>
    <tableColumn id="6" xr3:uid="{F2330852-3046-4568-A15F-04FB4C078729}" name="SALARIO MENSUAL" totalsRowFunction="sum" dataDxfId="91" totalsRowDxfId="90" dataCellStyle="Moneda 2"/>
    <tableColumn id="8" xr3:uid="{B76D88C2-391B-4907-A622-6CB9315B43AD}" name="INICIO LABORES" dataDxfId="89" totalsRowDxfId="88" dataCellStyle="Normal 2"/>
    <tableColumn id="5" xr3:uid="{B258E034-BEC5-4609-BBCC-76ACDFB90842}" name="OBJETO DE GASTO" dataDxfId="87" totalsRowDxfId="86" dataCellStyle="Normal 2"/>
    <tableColumn id="10" xr3:uid="{C3F32D91-C44D-4820-A8D6-9075ABD11B19}" name="ESTATUS" dataDxfId="85" totalsRowDxfId="84" dataCellStyle="Moneda 2"/>
  </tableColumns>
  <tableStyleInfo name="FGC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B706FA6-5374-4529-AC82-B9E0331EE643}" name="Tabla112" displayName="Tabla112" ref="B7:J15" totalsRowCount="1" headerRowDxfId="83" dataDxfId="81" totalsRowDxfId="79" headerRowBorderDxfId="82" tableBorderDxfId="80" totalsRowBorderDxfId="78" headerRowCellStyle="Moneda 2">
  <tableColumns count="9">
    <tableColumn id="4" xr3:uid="{EF556B5C-8A4D-4483-8B69-40D9AD1591E4}" name="POSICIÓN" totalsRowFunction="custom" dataDxfId="77" totalsRowDxfId="76" dataCellStyle="Normal 2">
      <totalsRowFormula>COUNTA(C8:C14)</totalsRowFormula>
    </tableColumn>
    <tableColumn id="1" xr3:uid="{6EBEF2DA-06D2-4E3A-8959-95A58A8A4CA7}" name="NOMBRE" totalsRowLabel="funcionarios" dataDxfId="75" totalsRowDxfId="74" dataCellStyle="Normal 2"/>
    <tableColumn id="2" xr3:uid="{90185B65-A14A-4EAF-AE70-12D176F1228C}" name="APELLIDO" dataDxfId="73" totalsRowDxfId="72" dataCellStyle="Normal 2"/>
    <tableColumn id="3" xr3:uid="{B9E02AFE-59FF-4333-A620-70417237F364}" name="CÉDULA" dataDxfId="71" totalsRowDxfId="70" dataCellStyle="Normal 2"/>
    <tableColumn id="9" xr3:uid="{441D1ADE-38A8-4178-B782-E29E5E90D2B3}" name="CARGO" dataDxfId="69" totalsRowDxfId="68" dataCellStyle="Normal 2"/>
    <tableColumn id="6" xr3:uid="{441813E4-429E-4B64-9A37-A44B66F2EB8A}" name="SALARIO MENSUAL" totalsRowFunction="sum" dataDxfId="67" totalsRowDxfId="66" dataCellStyle="Moneda 2"/>
    <tableColumn id="8" xr3:uid="{0B0F3370-4C8B-41CC-BDAC-F5CCF879F843}" name="INICIO LABORES" dataDxfId="65" totalsRowDxfId="64" dataCellStyle="Normal 2"/>
    <tableColumn id="5" xr3:uid="{935D424F-2A45-44C0-92DA-20AAF8BC17E4}" name="OBJETO DE GASTO" dataDxfId="63" totalsRowDxfId="62" dataCellStyle="Normal 2"/>
    <tableColumn id="10" xr3:uid="{3FF51AC1-E83C-4644-83B9-D8C78D781FD1}" name="ESTATUS" dataDxfId="61" totalsRowDxfId="60" dataCellStyle="Moneda 2"/>
  </tableColumns>
  <tableStyleInfo name="FGC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5CD2330-65CE-4594-97CB-50D9BBE39367}" name="Tabla113" displayName="Tabla113" ref="B7:J15" totalsRowCount="1" headerRowDxfId="23" dataDxfId="22" totalsRowDxfId="21" headerRowBorderDxfId="19" tableBorderDxfId="20" totalsRowBorderDxfId="18" headerRowCellStyle="Moneda 2">
  <tableColumns count="9">
    <tableColumn id="4" xr3:uid="{94C735BA-9067-467F-9912-C7B4D7E54706}" name="POSICIÓN" totalsRowFunction="custom" dataDxfId="16" totalsRowDxfId="17" dataCellStyle="Normal 2">
      <totalsRowFormula>COUNTA(C8:C14)</totalsRowFormula>
    </tableColumn>
    <tableColumn id="1" xr3:uid="{BA26EAF1-2328-4876-9F0E-97B7CEED2FC6}" name="NOMBRE" totalsRowLabel="funcionarios" dataDxfId="14" totalsRowDxfId="15" dataCellStyle="Normal 2"/>
    <tableColumn id="2" xr3:uid="{60B443DF-23BD-41B1-90BE-49843C15A13E}" name="APELLIDO" dataDxfId="12" totalsRowDxfId="13" dataCellStyle="Normal 2"/>
    <tableColumn id="3" xr3:uid="{3D7353B5-88EE-4FEF-B052-D503E02A5D5F}" name="CÉDULA" dataDxfId="10" totalsRowDxfId="11" dataCellStyle="Normal 2"/>
    <tableColumn id="9" xr3:uid="{AF0934A8-E794-45EF-B08C-50C922D7CEF2}" name="CARGO" dataDxfId="8" totalsRowDxfId="9" dataCellStyle="Normal 2"/>
    <tableColumn id="6" xr3:uid="{1A2CCD8D-956E-4321-AE98-8FF67D979FB0}" name="SALARIO MENSUAL" totalsRowFunction="sum" dataDxfId="6" totalsRowDxfId="7" dataCellStyle="Moneda 2"/>
    <tableColumn id="8" xr3:uid="{7A7F43F9-AD57-465C-B0DA-E0F502BF12DD}" name="INICIO LABORES" dataDxfId="4" totalsRowDxfId="5" dataCellStyle="Normal 2"/>
    <tableColumn id="5" xr3:uid="{B0A19B27-5CF5-4D1E-AD62-035395D6D7F6}" name="OBJETO DE GASTO" dataDxfId="2" totalsRowDxfId="3" dataCellStyle="Normal 2"/>
    <tableColumn id="10" xr3:uid="{7925C09A-D3E9-4DDA-A161-713623D9E64B}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4"/>
  <sheetViews>
    <sheetView showGridLines="0" showRuler="0" topLeftCell="B1" zoomScale="80" zoomScaleNormal="80" workbookViewId="0">
      <selection activeCell="C12" sqref="C12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15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62</v>
      </c>
      <c r="C8" s="25" t="s">
        <v>16</v>
      </c>
      <c r="D8" s="25" t="s">
        <v>17</v>
      </c>
      <c r="E8" s="26" t="s">
        <v>18</v>
      </c>
      <c r="F8" s="25" t="s">
        <v>19</v>
      </c>
      <c r="G8" s="20">
        <v>1600</v>
      </c>
      <c r="H8" s="24">
        <v>45663</v>
      </c>
      <c r="I8" s="27" t="s">
        <v>14</v>
      </c>
      <c r="J8" s="22" t="s">
        <v>13</v>
      </c>
    </row>
    <row r="9" spans="2:10" ht="15" x14ac:dyDescent="0.3">
      <c r="B9" s="23">
        <v>229</v>
      </c>
      <c r="C9" s="25" t="s">
        <v>20</v>
      </c>
      <c r="D9" s="25" t="s">
        <v>21</v>
      </c>
      <c r="E9" s="26" t="s">
        <v>22</v>
      </c>
      <c r="F9" s="25" t="s">
        <v>23</v>
      </c>
      <c r="G9" s="20">
        <v>800</v>
      </c>
      <c r="H9" s="24">
        <v>45672</v>
      </c>
      <c r="I9" s="27" t="s">
        <v>14</v>
      </c>
      <c r="J9" s="22" t="s">
        <v>13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19"/>
      <c r="D13" s="19"/>
      <c r="E13" s="19"/>
      <c r="F13" s="19"/>
      <c r="G13" s="20"/>
      <c r="H13" s="24"/>
      <c r="I13" s="21"/>
      <c r="J13" s="22"/>
    </row>
    <row r="14" spans="2:10" ht="15" x14ac:dyDescent="0.3">
      <c r="B14" s="9">
        <f>COUNTA(C8:C13)</f>
        <v>2</v>
      </c>
      <c r="C14" s="15" t="s">
        <v>11</v>
      </c>
      <c r="D14" s="15"/>
      <c r="F14" s="15"/>
      <c r="G14" s="10">
        <f>SUBTOTAL(109,Tabla1[SALARIO MENSUAL])</f>
        <v>2400</v>
      </c>
      <c r="H14" s="16"/>
      <c r="I14" s="16"/>
      <c r="J14" s="10"/>
    </row>
  </sheetData>
  <mergeCells count="4">
    <mergeCell ref="B5:J5"/>
    <mergeCell ref="B4:J4"/>
    <mergeCell ref="B2:J2"/>
    <mergeCell ref="B1:J1"/>
  </mergeCells>
  <conditionalFormatting sqref="B1:B1048576">
    <cfRule type="duplicateValues" dxfId="59" priority="68"/>
  </conditionalFormatting>
  <conditionalFormatting sqref="B8:B13">
    <cfRule type="duplicateValues" dxfId="58" priority="275"/>
  </conditionalFormatting>
  <conditionalFormatting sqref="E6:E1048576 E3">
    <cfRule type="duplicateValues" dxfId="57" priority="64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9A26B-E460-4B8D-ABA1-AAA2035525D5}">
  <sheetPr>
    <pageSetUpPr fitToPage="1"/>
  </sheetPr>
  <dimension ref="B1:J17"/>
  <sheetViews>
    <sheetView showGridLines="0" showRuler="0" zoomScale="80" zoomScaleNormal="80" workbookViewId="0">
      <selection activeCell="D22" sqref="D22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24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193</v>
      </c>
      <c r="C8" s="25" t="s">
        <v>25</v>
      </c>
      <c r="D8" s="25" t="s">
        <v>26</v>
      </c>
      <c r="E8" s="26" t="s">
        <v>27</v>
      </c>
      <c r="F8" s="25" t="s">
        <v>28</v>
      </c>
      <c r="G8" s="20">
        <v>1000</v>
      </c>
      <c r="H8" s="24">
        <v>45691</v>
      </c>
      <c r="I8" s="27" t="s">
        <v>14</v>
      </c>
      <c r="J8" s="22" t="s">
        <v>13</v>
      </c>
    </row>
    <row r="9" spans="2:10" ht="15" x14ac:dyDescent="0.3">
      <c r="B9" s="23">
        <v>42</v>
      </c>
      <c r="C9" s="25" t="s">
        <v>29</v>
      </c>
      <c r="D9" s="25" t="s">
        <v>30</v>
      </c>
      <c r="E9" s="26" t="s">
        <v>31</v>
      </c>
      <c r="F9" s="25" t="s">
        <v>32</v>
      </c>
      <c r="G9" s="20">
        <v>1500</v>
      </c>
      <c r="H9" s="24">
        <v>45691</v>
      </c>
      <c r="I9" s="27" t="s">
        <v>14</v>
      </c>
      <c r="J9" s="22" t="s">
        <v>13</v>
      </c>
    </row>
    <row r="10" spans="2:10" ht="15" x14ac:dyDescent="0.3">
      <c r="B10" s="23">
        <v>230</v>
      </c>
      <c r="C10" s="25" t="s">
        <v>33</v>
      </c>
      <c r="D10" s="25" t="s">
        <v>34</v>
      </c>
      <c r="E10" s="26" t="s">
        <v>35</v>
      </c>
      <c r="F10" s="25" t="s">
        <v>36</v>
      </c>
      <c r="G10" s="20">
        <v>700</v>
      </c>
      <c r="H10" s="24">
        <v>45691</v>
      </c>
      <c r="I10" s="27" t="s">
        <v>14</v>
      </c>
      <c r="J10" s="22" t="s">
        <v>13</v>
      </c>
    </row>
    <row r="11" spans="2:10" ht="15" x14ac:dyDescent="0.3">
      <c r="B11" s="23">
        <v>224</v>
      </c>
      <c r="C11" s="25" t="s">
        <v>37</v>
      </c>
      <c r="D11" s="25" t="s">
        <v>38</v>
      </c>
      <c r="E11" s="26" t="s">
        <v>39</v>
      </c>
      <c r="F11" s="25" t="s">
        <v>40</v>
      </c>
      <c r="G11" s="20">
        <v>3000</v>
      </c>
      <c r="H11" s="24">
        <v>45692</v>
      </c>
      <c r="I11" s="27" t="s">
        <v>14</v>
      </c>
      <c r="J11" s="22" t="s">
        <v>13</v>
      </c>
    </row>
    <row r="12" spans="2:10" ht="15" x14ac:dyDescent="0.3">
      <c r="B12" s="23">
        <v>148</v>
      </c>
      <c r="C12" s="25" t="s">
        <v>41</v>
      </c>
      <c r="D12" s="25" t="s">
        <v>42</v>
      </c>
      <c r="E12" s="26" t="s">
        <v>43</v>
      </c>
      <c r="F12" s="25" t="s">
        <v>44</v>
      </c>
      <c r="G12" s="20">
        <v>1000</v>
      </c>
      <c r="H12" s="24">
        <v>45694</v>
      </c>
      <c r="I12" s="27" t="s">
        <v>14</v>
      </c>
      <c r="J12" s="22" t="s">
        <v>13</v>
      </c>
    </row>
    <row r="13" spans="2:10" ht="15" x14ac:dyDescent="0.3">
      <c r="B13" s="23">
        <v>231</v>
      </c>
      <c r="C13" s="25" t="s">
        <v>45</v>
      </c>
      <c r="D13" s="25" t="s">
        <v>46</v>
      </c>
      <c r="E13" s="26" t="s">
        <v>47</v>
      </c>
      <c r="F13" s="25" t="s">
        <v>48</v>
      </c>
      <c r="G13" s="20">
        <v>1700</v>
      </c>
      <c r="H13" s="24">
        <v>45705</v>
      </c>
      <c r="I13" s="27" t="s">
        <v>14</v>
      </c>
      <c r="J13" s="22" t="s">
        <v>13</v>
      </c>
    </row>
    <row r="14" spans="2:10" ht="15" x14ac:dyDescent="0.3">
      <c r="B14" s="23"/>
      <c r="C14" s="25"/>
      <c r="D14" s="25"/>
      <c r="E14" s="26"/>
      <c r="F14" s="25"/>
      <c r="G14" s="20"/>
      <c r="H14" s="24"/>
      <c r="I14" s="27"/>
      <c r="J14" s="22"/>
    </row>
    <row r="15" spans="2:10" ht="15" x14ac:dyDescent="0.3">
      <c r="B15" s="23"/>
      <c r="C15" s="25"/>
      <c r="D15" s="25"/>
      <c r="E15" s="26"/>
      <c r="F15" s="25"/>
      <c r="G15" s="20"/>
      <c r="H15" s="24"/>
      <c r="I15" s="27"/>
      <c r="J15" s="22"/>
    </row>
    <row r="16" spans="2:10" ht="15" x14ac:dyDescent="0.3">
      <c r="B16" s="23"/>
      <c r="C16" s="19"/>
      <c r="D16" s="19"/>
      <c r="E16" s="19"/>
      <c r="F16" s="19"/>
      <c r="G16" s="20"/>
      <c r="H16" s="24"/>
      <c r="I16" s="21"/>
      <c r="J16" s="22"/>
    </row>
    <row r="17" spans="2:10" ht="15" x14ac:dyDescent="0.3">
      <c r="B17" s="9">
        <f>COUNTA(C8:C16)</f>
        <v>6</v>
      </c>
      <c r="C17" s="15" t="s">
        <v>11</v>
      </c>
      <c r="D17" s="15"/>
      <c r="F17" s="15"/>
      <c r="G17" s="10">
        <f>SUBTOTAL(109,Tabla13[SALARIO MENSUAL])</f>
        <v>8900</v>
      </c>
      <c r="H17" s="16"/>
      <c r="I17" s="16"/>
      <c r="J17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56" priority="2"/>
  </conditionalFormatting>
  <conditionalFormatting sqref="B8:B16">
    <cfRule type="duplicateValues" dxfId="55" priority="3"/>
  </conditionalFormatting>
  <conditionalFormatting sqref="E6:E1048576 E3">
    <cfRule type="duplicateValues" dxfId="54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75DED-EFB7-42D9-BD81-8309A288B59D}">
  <sheetPr>
    <pageSetUpPr fitToPage="1"/>
  </sheetPr>
  <dimension ref="B1:J12"/>
  <sheetViews>
    <sheetView showGridLines="0" showRuler="0" zoomScale="80" zoomScaleNormal="80" workbookViewId="0">
      <selection activeCell="E28" sqref="E28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49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37</v>
      </c>
      <c r="C8" s="25" t="s">
        <v>29</v>
      </c>
      <c r="D8" s="25" t="s">
        <v>30</v>
      </c>
      <c r="E8" s="26" t="s">
        <v>31</v>
      </c>
      <c r="F8" s="25" t="s">
        <v>50</v>
      </c>
      <c r="G8" s="20">
        <v>1500</v>
      </c>
      <c r="H8" s="24">
        <v>45733</v>
      </c>
      <c r="I8" s="27" t="s">
        <v>14</v>
      </c>
      <c r="J8" s="22" t="s">
        <v>13</v>
      </c>
    </row>
    <row r="9" spans="2:10" ht="15" x14ac:dyDescent="0.3">
      <c r="B9" s="23">
        <v>226</v>
      </c>
      <c r="C9" s="25" t="s">
        <v>51</v>
      </c>
      <c r="D9" s="25" t="s">
        <v>46</v>
      </c>
      <c r="E9" s="26" t="s">
        <v>52</v>
      </c>
      <c r="F9" s="25" t="s">
        <v>53</v>
      </c>
      <c r="G9" s="20">
        <v>1500</v>
      </c>
      <c r="H9" s="24">
        <v>45733</v>
      </c>
      <c r="I9" s="27" t="s">
        <v>14</v>
      </c>
      <c r="J9" s="22" t="s">
        <v>13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19"/>
      <c r="D11" s="19"/>
      <c r="E11" s="19"/>
      <c r="F11" s="19"/>
      <c r="G11" s="20"/>
      <c r="H11" s="24"/>
      <c r="I11" s="21"/>
      <c r="J11" s="22"/>
    </row>
    <row r="12" spans="2:10" ht="15" x14ac:dyDescent="0.3">
      <c r="B12" s="9">
        <f>COUNTA(C8:C11)</f>
        <v>2</v>
      </c>
      <c r="C12" s="15" t="s">
        <v>11</v>
      </c>
      <c r="D12" s="15"/>
      <c r="F12" s="15"/>
      <c r="G12" s="10">
        <f>SUBTOTAL(109,Tabla14[SALARIO MENSUAL])</f>
        <v>3000</v>
      </c>
      <c r="H12" s="16"/>
      <c r="I12" s="16"/>
      <c r="J12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53" priority="2"/>
  </conditionalFormatting>
  <conditionalFormatting sqref="B8:B11">
    <cfRule type="duplicateValues" dxfId="52" priority="3"/>
  </conditionalFormatting>
  <conditionalFormatting sqref="E6:E1048576 E3">
    <cfRule type="duplicateValues" dxfId="51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54AC6-C635-4072-B3AE-52DB6983B6F8}">
  <sheetPr>
    <pageSetUpPr fitToPage="1"/>
  </sheetPr>
  <dimension ref="B1:J16"/>
  <sheetViews>
    <sheetView showGridLines="0" showRuler="0" zoomScale="80" zoomScaleNormal="80" workbookViewId="0">
      <selection activeCell="A10" sqref="A10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54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149</v>
      </c>
      <c r="C8" s="25" t="s">
        <v>55</v>
      </c>
      <c r="D8" s="25" t="s">
        <v>56</v>
      </c>
      <c r="E8" s="26" t="s">
        <v>57</v>
      </c>
      <c r="F8" s="25" t="s">
        <v>58</v>
      </c>
      <c r="G8" s="20">
        <v>1000</v>
      </c>
      <c r="H8" s="24">
        <v>45750</v>
      </c>
      <c r="I8" s="27" t="s">
        <v>59</v>
      </c>
      <c r="J8" s="22" t="s">
        <v>13</v>
      </c>
    </row>
    <row r="9" spans="2:10" ht="15" x14ac:dyDescent="0.3">
      <c r="B9" s="23">
        <v>225</v>
      </c>
      <c r="C9" s="25" t="s">
        <v>60</v>
      </c>
      <c r="D9" s="25" t="s">
        <v>61</v>
      </c>
      <c r="E9" s="26" t="s">
        <v>62</v>
      </c>
      <c r="F9" s="25" t="s">
        <v>63</v>
      </c>
      <c r="G9" s="20">
        <v>800</v>
      </c>
      <c r="H9" s="24">
        <v>45750</v>
      </c>
      <c r="I9" s="27" t="s">
        <v>59</v>
      </c>
      <c r="J9" s="22" t="s">
        <v>13</v>
      </c>
    </row>
    <row r="10" spans="2:10" ht="15" x14ac:dyDescent="0.3">
      <c r="B10" s="23">
        <v>42</v>
      </c>
      <c r="C10" s="25" t="s">
        <v>64</v>
      </c>
      <c r="D10" s="25" t="s">
        <v>65</v>
      </c>
      <c r="E10" s="26" t="s">
        <v>66</v>
      </c>
      <c r="F10" s="25" t="s">
        <v>67</v>
      </c>
      <c r="G10" s="20">
        <v>1500</v>
      </c>
      <c r="H10" s="24">
        <v>45750</v>
      </c>
      <c r="I10" s="27" t="s">
        <v>59</v>
      </c>
      <c r="J10" s="22" t="s">
        <v>13</v>
      </c>
    </row>
    <row r="11" spans="2:10" ht="15" x14ac:dyDescent="0.3">
      <c r="B11" s="23">
        <v>222</v>
      </c>
      <c r="C11" s="25" t="s">
        <v>68</v>
      </c>
      <c r="D11" s="25" t="s">
        <v>69</v>
      </c>
      <c r="E11" s="26" t="s">
        <v>70</v>
      </c>
      <c r="F11" s="25" t="s">
        <v>71</v>
      </c>
      <c r="G11" s="20">
        <v>1800</v>
      </c>
      <c r="H11" s="24">
        <v>45749</v>
      </c>
      <c r="I11" s="27" t="s">
        <v>59</v>
      </c>
      <c r="J11" s="22" t="s">
        <v>13</v>
      </c>
    </row>
    <row r="12" spans="2:10" ht="15" x14ac:dyDescent="0.3">
      <c r="B12" s="23">
        <v>223</v>
      </c>
      <c r="C12" s="25" t="s">
        <v>72</v>
      </c>
      <c r="D12" s="25" t="s">
        <v>73</v>
      </c>
      <c r="E12" s="26" t="s">
        <v>74</v>
      </c>
      <c r="F12" s="25" t="s">
        <v>75</v>
      </c>
      <c r="G12" s="20">
        <v>936</v>
      </c>
      <c r="H12" s="24">
        <v>45763</v>
      </c>
      <c r="I12" s="27" t="s">
        <v>59</v>
      </c>
      <c r="J12" s="22" t="s">
        <v>13</v>
      </c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25"/>
      <c r="D14" s="25"/>
      <c r="E14" s="26"/>
      <c r="F14" s="25"/>
      <c r="G14" s="20"/>
      <c r="H14" s="24"/>
      <c r="I14" s="27"/>
      <c r="J14" s="22"/>
    </row>
    <row r="15" spans="2:10" ht="15" x14ac:dyDescent="0.3">
      <c r="B15" s="23"/>
      <c r="C15" s="19"/>
      <c r="D15" s="19"/>
      <c r="E15" s="19"/>
      <c r="F15" s="19"/>
      <c r="G15" s="20"/>
      <c r="H15" s="24"/>
      <c r="I15" s="21"/>
      <c r="J15" s="22"/>
    </row>
    <row r="16" spans="2:10" ht="15" x14ac:dyDescent="0.3">
      <c r="B16" s="9">
        <f>COUNTA(C8:C15)</f>
        <v>5</v>
      </c>
      <c r="C16" s="15" t="s">
        <v>11</v>
      </c>
      <c r="D16" s="15"/>
      <c r="F16" s="15"/>
      <c r="G16" s="10">
        <f>SUBTOTAL(109,Tabla15[SALARIO MENSUAL])</f>
        <v>6036</v>
      </c>
      <c r="H16" s="16"/>
      <c r="I16" s="16"/>
      <c r="J16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50" priority="2"/>
  </conditionalFormatting>
  <conditionalFormatting sqref="B8:B15">
    <cfRule type="duplicateValues" dxfId="49" priority="3"/>
  </conditionalFormatting>
  <conditionalFormatting sqref="E6:E1048576 E3">
    <cfRule type="duplicateValues" dxfId="48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B7B81-B8AF-49F2-939B-B55C019BBF91}">
  <sheetPr>
    <pageSetUpPr fitToPage="1"/>
  </sheetPr>
  <dimension ref="B1:J16"/>
  <sheetViews>
    <sheetView showGridLines="0" showRuler="0" zoomScale="80" zoomScaleNormal="80" workbookViewId="0">
      <selection activeCell="D30" sqref="D30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76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201</v>
      </c>
      <c r="C8" s="25" t="s">
        <v>77</v>
      </c>
      <c r="D8" s="25" t="s">
        <v>78</v>
      </c>
      <c r="E8" s="26" t="s">
        <v>79</v>
      </c>
      <c r="F8" s="25" t="s">
        <v>80</v>
      </c>
      <c r="G8" s="20">
        <v>950</v>
      </c>
      <c r="H8" s="24">
        <v>45779</v>
      </c>
      <c r="I8" s="27" t="s">
        <v>59</v>
      </c>
      <c r="J8" s="22" t="s">
        <v>13</v>
      </c>
    </row>
    <row r="9" spans="2:10" ht="15" x14ac:dyDescent="0.3">
      <c r="B9" s="23">
        <v>30</v>
      </c>
      <c r="C9" s="25" t="s">
        <v>81</v>
      </c>
      <c r="D9" s="25" t="s">
        <v>82</v>
      </c>
      <c r="E9" s="26" t="s">
        <v>83</v>
      </c>
      <c r="F9" s="25" t="s">
        <v>23</v>
      </c>
      <c r="G9" s="20">
        <v>850</v>
      </c>
      <c r="H9" s="24">
        <v>45779</v>
      </c>
      <c r="I9" s="27" t="s">
        <v>59</v>
      </c>
      <c r="J9" s="22" t="s">
        <v>13</v>
      </c>
    </row>
    <row r="10" spans="2:10" ht="15" x14ac:dyDescent="0.3">
      <c r="B10" s="23">
        <v>99</v>
      </c>
      <c r="C10" s="25" t="s">
        <v>84</v>
      </c>
      <c r="D10" s="25" t="s">
        <v>85</v>
      </c>
      <c r="E10" s="26" t="s">
        <v>86</v>
      </c>
      <c r="F10" s="25" t="s">
        <v>87</v>
      </c>
      <c r="G10" s="20">
        <v>2500</v>
      </c>
      <c r="H10" s="24">
        <v>45782</v>
      </c>
      <c r="I10" s="27" t="s">
        <v>59</v>
      </c>
      <c r="J10" s="22" t="s">
        <v>13</v>
      </c>
    </row>
    <row r="11" spans="2:10" ht="15" x14ac:dyDescent="0.3">
      <c r="B11" s="23">
        <v>11</v>
      </c>
      <c r="C11" s="25" t="s">
        <v>88</v>
      </c>
      <c r="D11" s="25" t="s">
        <v>89</v>
      </c>
      <c r="E11" s="26" t="s">
        <v>90</v>
      </c>
      <c r="F11" s="25" t="s">
        <v>91</v>
      </c>
      <c r="G11" s="20">
        <v>800</v>
      </c>
      <c r="H11" s="24">
        <v>45783</v>
      </c>
      <c r="I11" s="27" t="s">
        <v>59</v>
      </c>
      <c r="J11" s="22" t="s">
        <v>13</v>
      </c>
    </row>
    <row r="12" spans="2:10" ht="15" x14ac:dyDescent="0.3">
      <c r="B12" s="23">
        <v>54</v>
      </c>
      <c r="C12" s="25" t="s">
        <v>92</v>
      </c>
      <c r="D12" s="25" t="s">
        <v>93</v>
      </c>
      <c r="E12" s="26" t="s">
        <v>94</v>
      </c>
      <c r="F12" s="25" t="s">
        <v>95</v>
      </c>
      <c r="G12" s="20">
        <v>3500</v>
      </c>
      <c r="H12" s="24">
        <v>45783</v>
      </c>
      <c r="I12" s="27" t="s">
        <v>59</v>
      </c>
      <c r="J12" s="22" t="s">
        <v>13</v>
      </c>
    </row>
    <row r="13" spans="2:10" ht="15" x14ac:dyDescent="0.3">
      <c r="B13" s="23">
        <v>207</v>
      </c>
      <c r="C13" s="25" t="s">
        <v>96</v>
      </c>
      <c r="D13" s="25" t="s">
        <v>97</v>
      </c>
      <c r="E13" s="26" t="s">
        <v>98</v>
      </c>
      <c r="F13" s="25" t="s">
        <v>99</v>
      </c>
      <c r="G13" s="20">
        <v>800</v>
      </c>
      <c r="H13" s="24">
        <v>45792</v>
      </c>
      <c r="I13" s="27" t="s">
        <v>59</v>
      </c>
      <c r="J13" s="22" t="s">
        <v>13</v>
      </c>
    </row>
    <row r="14" spans="2:10" ht="15" x14ac:dyDescent="0.3">
      <c r="B14" s="23">
        <v>31</v>
      </c>
      <c r="C14" s="25" t="s">
        <v>100</v>
      </c>
      <c r="D14" s="25" t="s">
        <v>101</v>
      </c>
      <c r="E14" s="26" t="s">
        <v>102</v>
      </c>
      <c r="F14" s="25" t="s">
        <v>103</v>
      </c>
      <c r="G14" s="20">
        <v>1000</v>
      </c>
      <c r="H14" s="24">
        <v>45792</v>
      </c>
      <c r="I14" s="27" t="s">
        <v>59</v>
      </c>
      <c r="J14" s="22" t="s">
        <v>13</v>
      </c>
    </row>
    <row r="15" spans="2:10" ht="15" x14ac:dyDescent="0.3">
      <c r="B15" s="23"/>
      <c r="C15" s="19"/>
      <c r="D15" s="19"/>
      <c r="E15" s="19"/>
      <c r="F15" s="19"/>
      <c r="G15" s="20"/>
      <c r="H15" s="24"/>
      <c r="I15" s="21"/>
      <c r="J15" s="22"/>
    </row>
    <row r="16" spans="2:10" ht="15" x14ac:dyDescent="0.3">
      <c r="B16" s="9">
        <f>COUNTA(C8:C15)</f>
        <v>7</v>
      </c>
      <c r="C16" s="15" t="s">
        <v>11</v>
      </c>
      <c r="D16" s="15"/>
      <c r="F16" s="15"/>
      <c r="G16" s="10">
        <f>SUBTOTAL(109,Tabla16[SALARIO MENSUAL])</f>
        <v>10400</v>
      </c>
      <c r="H16" s="16"/>
      <c r="I16" s="16"/>
      <c r="J16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47" priority="2"/>
  </conditionalFormatting>
  <conditionalFormatting sqref="B8:B15">
    <cfRule type="duplicateValues" dxfId="46" priority="3"/>
  </conditionalFormatting>
  <conditionalFormatting sqref="E6:E1048576 E3">
    <cfRule type="duplicateValues" dxfId="45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D500B-F2ED-4347-8BB2-B631ADAE9EF6}">
  <sheetPr>
    <pageSetUpPr fitToPage="1"/>
  </sheetPr>
  <dimension ref="B1:J16"/>
  <sheetViews>
    <sheetView showGridLines="0" showRuler="0" zoomScale="80" zoomScaleNormal="80" workbookViewId="0">
      <selection activeCell="H17" sqref="H17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104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170</v>
      </c>
      <c r="C8" s="25" t="s">
        <v>105</v>
      </c>
      <c r="D8" s="25" t="s">
        <v>106</v>
      </c>
      <c r="E8" s="26" t="s">
        <v>107</v>
      </c>
      <c r="F8" s="25" t="s">
        <v>108</v>
      </c>
      <c r="G8" s="20">
        <v>850</v>
      </c>
      <c r="H8" s="24">
        <v>45810</v>
      </c>
      <c r="I8" s="27" t="s">
        <v>59</v>
      </c>
      <c r="J8" s="22" t="s">
        <v>13</v>
      </c>
    </row>
    <row r="9" spans="2:10" ht="15" x14ac:dyDescent="0.3">
      <c r="B9" s="23">
        <v>195</v>
      </c>
      <c r="C9" s="25" t="s">
        <v>109</v>
      </c>
      <c r="D9" s="25" t="s">
        <v>110</v>
      </c>
      <c r="E9" s="26" t="s">
        <v>111</v>
      </c>
      <c r="F9" s="25" t="s">
        <v>40</v>
      </c>
      <c r="G9" s="20">
        <v>3000</v>
      </c>
      <c r="H9" s="24">
        <v>45810</v>
      </c>
      <c r="I9" s="27" t="s">
        <v>59</v>
      </c>
      <c r="J9" s="22" t="s">
        <v>13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25"/>
      <c r="D14" s="25"/>
      <c r="E14" s="26"/>
      <c r="F14" s="25"/>
      <c r="G14" s="20"/>
      <c r="H14" s="24"/>
      <c r="I14" s="27"/>
      <c r="J14" s="22"/>
    </row>
    <row r="15" spans="2:10" ht="15" x14ac:dyDescent="0.3">
      <c r="B15" s="23"/>
      <c r="C15" s="19"/>
      <c r="D15" s="19"/>
      <c r="E15" s="19"/>
      <c r="F15" s="19"/>
      <c r="G15" s="20"/>
      <c r="H15" s="24"/>
      <c r="I15" s="21"/>
      <c r="J15" s="22"/>
    </row>
    <row r="16" spans="2:10" ht="15" x14ac:dyDescent="0.3">
      <c r="B16" s="9">
        <f>COUNTA(C8:C15)</f>
        <v>2</v>
      </c>
      <c r="C16" s="15" t="s">
        <v>11</v>
      </c>
      <c r="D16" s="15"/>
      <c r="F16" s="15"/>
      <c r="G16" s="10">
        <f>SUBTOTAL(109,Tabla17[SALARIO MENSUAL])</f>
        <v>3850</v>
      </c>
      <c r="H16" s="16"/>
      <c r="I16" s="16"/>
      <c r="J16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44" priority="2"/>
  </conditionalFormatting>
  <conditionalFormatting sqref="B8:B15">
    <cfRule type="duplicateValues" dxfId="43" priority="3"/>
  </conditionalFormatting>
  <conditionalFormatting sqref="E6:E1048576 E3">
    <cfRule type="duplicateValues" dxfId="42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A1F2B-19F6-4E81-9C0D-9285FDE23686}">
  <sheetPr>
    <pageSetUpPr fitToPage="1"/>
  </sheetPr>
  <dimension ref="B1:J16"/>
  <sheetViews>
    <sheetView showGridLines="0" showRuler="0" zoomScale="80" zoomScaleNormal="80" workbookViewId="0">
      <selection activeCell="I16" sqref="I16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112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3</v>
      </c>
      <c r="C8" s="25" t="s">
        <v>113</v>
      </c>
      <c r="D8" s="25" t="s">
        <v>114</v>
      </c>
      <c r="E8" s="26" t="s">
        <v>115</v>
      </c>
      <c r="F8" s="25" t="s">
        <v>116</v>
      </c>
      <c r="G8" s="20">
        <v>1500</v>
      </c>
      <c r="H8" s="24">
        <v>45839</v>
      </c>
      <c r="I8" s="27" t="s">
        <v>59</v>
      </c>
      <c r="J8" s="22" t="s">
        <v>13</v>
      </c>
    </row>
    <row r="9" spans="2:10" ht="15" x14ac:dyDescent="0.3">
      <c r="B9" s="23">
        <v>194</v>
      </c>
      <c r="C9" s="25" t="s">
        <v>117</v>
      </c>
      <c r="D9" s="25" t="s">
        <v>118</v>
      </c>
      <c r="E9" s="26" t="s">
        <v>119</v>
      </c>
      <c r="F9" s="25" t="s">
        <v>40</v>
      </c>
      <c r="G9" s="20">
        <v>2500</v>
      </c>
      <c r="H9" s="24">
        <v>45856</v>
      </c>
      <c r="I9" s="27" t="s">
        <v>59</v>
      </c>
      <c r="J9" s="22" t="s">
        <v>13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25"/>
      <c r="D14" s="25"/>
      <c r="E14" s="26"/>
      <c r="F14" s="25"/>
      <c r="G14" s="20"/>
      <c r="H14" s="24"/>
      <c r="I14" s="27"/>
      <c r="J14" s="22"/>
    </row>
    <row r="15" spans="2:10" ht="15" x14ac:dyDescent="0.3">
      <c r="B15" s="23"/>
      <c r="C15" s="19"/>
      <c r="D15" s="19"/>
      <c r="E15" s="19"/>
      <c r="F15" s="19"/>
      <c r="G15" s="20"/>
      <c r="H15" s="24"/>
      <c r="I15" s="21"/>
      <c r="J15" s="22"/>
    </row>
    <row r="16" spans="2:10" ht="15" x14ac:dyDescent="0.3">
      <c r="B16" s="9">
        <f>COUNTA(C8:C15)</f>
        <v>2</v>
      </c>
      <c r="C16" s="15" t="s">
        <v>11</v>
      </c>
      <c r="D16" s="15"/>
      <c r="F16" s="15"/>
      <c r="G16" s="10">
        <f>SUBTOTAL(109,Tabla18[SALARIO MENSUAL])</f>
        <v>4000</v>
      </c>
      <c r="H16" s="16"/>
      <c r="I16" s="16"/>
      <c r="J16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41" priority="2"/>
  </conditionalFormatting>
  <conditionalFormatting sqref="B8:B15">
    <cfRule type="duplicateValues" dxfId="40" priority="3"/>
  </conditionalFormatting>
  <conditionalFormatting sqref="E6:E1048576 E3">
    <cfRule type="duplicateValues" dxfId="39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5FF95-67CB-4767-9E95-7BD840704335}">
  <sheetPr>
    <pageSetUpPr fitToPage="1"/>
  </sheetPr>
  <dimension ref="B1:J16"/>
  <sheetViews>
    <sheetView showGridLines="0" showRuler="0" zoomScale="80" zoomScaleNormal="80" workbookViewId="0">
      <selection activeCell="J8" sqref="J8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120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162</v>
      </c>
      <c r="C8" s="25" t="s">
        <v>121</v>
      </c>
      <c r="D8" s="25" t="s">
        <v>122</v>
      </c>
      <c r="E8" s="26" t="s">
        <v>123</v>
      </c>
      <c r="F8" s="25" t="s">
        <v>124</v>
      </c>
      <c r="G8" s="20">
        <v>3000</v>
      </c>
      <c r="H8" s="24">
        <v>45870</v>
      </c>
      <c r="I8" s="27" t="s">
        <v>59</v>
      </c>
      <c r="J8" s="22" t="s">
        <v>13</v>
      </c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25"/>
      <c r="D14" s="25"/>
      <c r="E14" s="26"/>
      <c r="F14" s="25"/>
      <c r="G14" s="20"/>
      <c r="H14" s="24"/>
      <c r="I14" s="27"/>
      <c r="J14" s="22"/>
    </row>
    <row r="15" spans="2:10" ht="15" x14ac:dyDescent="0.3">
      <c r="B15" s="23"/>
      <c r="C15" s="19"/>
      <c r="D15" s="19"/>
      <c r="E15" s="19"/>
      <c r="F15" s="19"/>
      <c r="G15" s="20"/>
      <c r="H15" s="24"/>
      <c r="I15" s="21"/>
      <c r="J15" s="22"/>
    </row>
    <row r="16" spans="2:10" ht="15" x14ac:dyDescent="0.3">
      <c r="B16" s="9">
        <f>COUNTA(C8:C15)</f>
        <v>1</v>
      </c>
      <c r="C16" s="15" t="s">
        <v>11</v>
      </c>
      <c r="D16" s="15"/>
      <c r="F16" s="15"/>
      <c r="G16" s="10">
        <f>SUBTOTAL(109,Tabla19[SALARIO MENSUAL])</f>
        <v>3000</v>
      </c>
      <c r="H16" s="16"/>
      <c r="I16" s="16"/>
      <c r="J16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38" priority="2"/>
  </conditionalFormatting>
  <conditionalFormatting sqref="B8:B15">
    <cfRule type="duplicateValues" dxfId="37" priority="3"/>
  </conditionalFormatting>
  <conditionalFormatting sqref="E6:E1048576 E3">
    <cfRule type="duplicateValues" dxfId="36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AE80D-9BBD-49B1-A63A-F0CD6025E3FD}">
  <sheetPr>
    <pageSetUpPr fitToPage="1"/>
  </sheetPr>
  <dimension ref="B1:J16"/>
  <sheetViews>
    <sheetView showGridLines="0" showRuler="0" zoomScale="80" zoomScaleNormal="80" workbookViewId="0">
      <selection activeCell="J10" sqref="J10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125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63</v>
      </c>
      <c r="C8" s="25" t="s">
        <v>126</v>
      </c>
      <c r="D8" s="25" t="s">
        <v>127</v>
      </c>
      <c r="E8" s="26" t="s">
        <v>128</v>
      </c>
      <c r="F8" s="25" t="s">
        <v>40</v>
      </c>
      <c r="G8" s="20">
        <v>2500</v>
      </c>
      <c r="H8" s="24">
        <v>45901</v>
      </c>
      <c r="I8" s="27" t="s">
        <v>59</v>
      </c>
      <c r="J8" s="22" t="s">
        <v>13</v>
      </c>
    </row>
    <row r="9" spans="2:10" ht="15" x14ac:dyDescent="0.3">
      <c r="B9" s="23">
        <v>128</v>
      </c>
      <c r="C9" s="25" t="s">
        <v>129</v>
      </c>
      <c r="D9" s="25" t="s">
        <v>130</v>
      </c>
      <c r="E9" s="26" t="s">
        <v>131</v>
      </c>
      <c r="F9" s="25" t="s">
        <v>132</v>
      </c>
      <c r="G9" s="20">
        <v>2500</v>
      </c>
      <c r="H9" s="24">
        <v>45901</v>
      </c>
      <c r="I9" s="27" t="s">
        <v>59</v>
      </c>
      <c r="J9" s="22" t="s">
        <v>13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25"/>
      <c r="D14" s="25"/>
      <c r="E14" s="26"/>
      <c r="F14" s="25"/>
      <c r="G14" s="20"/>
      <c r="H14" s="24"/>
      <c r="I14" s="27"/>
      <c r="J14" s="22"/>
    </row>
    <row r="15" spans="2:10" ht="15" x14ac:dyDescent="0.3">
      <c r="B15" s="23"/>
      <c r="C15" s="19"/>
      <c r="D15" s="19"/>
      <c r="E15" s="19"/>
      <c r="F15" s="19"/>
      <c r="G15" s="20"/>
      <c r="H15" s="24"/>
      <c r="I15" s="21"/>
      <c r="J15" s="22"/>
    </row>
    <row r="16" spans="2:10" ht="15" x14ac:dyDescent="0.3">
      <c r="B16" s="9">
        <f>COUNTA(C8:C15)</f>
        <v>2</v>
      </c>
      <c r="C16" s="15" t="s">
        <v>11</v>
      </c>
      <c r="D16" s="15"/>
      <c r="F16" s="15"/>
      <c r="G16" s="10">
        <f>SUBTOTAL(109,Tabla110[SALARIO MENSUAL])</f>
        <v>5000</v>
      </c>
      <c r="H16" s="16"/>
      <c r="I16" s="16"/>
      <c r="J16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35" priority="2"/>
  </conditionalFormatting>
  <conditionalFormatting sqref="B8:B15">
    <cfRule type="duplicateValues" dxfId="34" priority="3"/>
  </conditionalFormatting>
  <conditionalFormatting sqref="E6:E1048576 E3">
    <cfRule type="duplicateValues" dxfId="33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877D0-B77F-426F-B8B4-1EEE7DC95EAD}">
  <sheetPr>
    <pageSetUpPr fitToPage="1"/>
  </sheetPr>
  <dimension ref="B1:J16"/>
  <sheetViews>
    <sheetView showGridLines="0" showRuler="0" zoomScale="80" zoomScaleNormal="80" workbookViewId="0">
      <selection activeCell="I19" sqref="I19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133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132</v>
      </c>
      <c r="C8" s="25" t="s">
        <v>25</v>
      </c>
      <c r="D8" s="25" t="s">
        <v>134</v>
      </c>
      <c r="E8" s="26" t="s">
        <v>135</v>
      </c>
      <c r="F8" s="25" t="s">
        <v>136</v>
      </c>
      <c r="G8" s="20">
        <v>1000</v>
      </c>
      <c r="H8" s="24">
        <v>45931</v>
      </c>
      <c r="I8" s="27" t="s">
        <v>59</v>
      </c>
      <c r="J8" s="22" t="s">
        <v>13</v>
      </c>
    </row>
    <row r="9" spans="2:10" ht="15" x14ac:dyDescent="0.3">
      <c r="B9" s="23">
        <v>179</v>
      </c>
      <c r="C9" s="25" t="s">
        <v>137</v>
      </c>
      <c r="D9" s="25" t="s">
        <v>138</v>
      </c>
      <c r="E9" s="26" t="s">
        <v>139</v>
      </c>
      <c r="F9" s="25" t="s">
        <v>136</v>
      </c>
      <c r="G9" s="20">
        <v>900</v>
      </c>
      <c r="H9" s="24">
        <v>45936</v>
      </c>
      <c r="I9" s="27" t="s">
        <v>59</v>
      </c>
      <c r="J9" s="22" t="s">
        <v>13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25"/>
      <c r="D14" s="25"/>
      <c r="E14" s="26"/>
      <c r="F14" s="25"/>
      <c r="G14" s="20"/>
      <c r="H14" s="24"/>
      <c r="I14" s="27"/>
      <c r="J14" s="22"/>
    </row>
    <row r="15" spans="2:10" ht="15" x14ac:dyDescent="0.3">
      <c r="B15" s="23"/>
      <c r="C15" s="19"/>
      <c r="D15" s="19"/>
      <c r="E15" s="19"/>
      <c r="F15" s="19"/>
      <c r="G15" s="20"/>
      <c r="H15" s="24"/>
      <c r="I15" s="21"/>
      <c r="J15" s="22"/>
    </row>
    <row r="16" spans="2:10" ht="15" x14ac:dyDescent="0.3">
      <c r="B16" s="9">
        <f>COUNTA(C8:C15)</f>
        <v>2</v>
      </c>
      <c r="C16" s="15" t="s">
        <v>11</v>
      </c>
      <c r="D16" s="15"/>
      <c r="F16" s="15"/>
      <c r="G16" s="10">
        <f>SUBTOTAL(109,Tabla111[SALARIO MENSUAL])</f>
        <v>1900</v>
      </c>
      <c r="H16" s="16"/>
      <c r="I16" s="16"/>
      <c r="J16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32" priority="2"/>
  </conditionalFormatting>
  <conditionalFormatting sqref="B8:B15">
    <cfRule type="duplicateValues" dxfId="31" priority="3"/>
  </conditionalFormatting>
  <conditionalFormatting sqref="E6:E1048576 E3">
    <cfRule type="duplicateValues" dxfId="30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6B88A-377A-4F50-B985-C683D4959FE8}">
  <sheetPr>
    <pageSetUpPr fitToPage="1"/>
  </sheetPr>
  <dimension ref="B1:J15"/>
  <sheetViews>
    <sheetView showGridLines="0" showRuler="0" zoomScale="80" zoomScaleNormal="80" workbookViewId="0">
      <selection activeCell="D7" sqref="D7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140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192</v>
      </c>
      <c r="C8" s="25" t="s">
        <v>141</v>
      </c>
      <c r="D8" s="25" t="s">
        <v>34</v>
      </c>
      <c r="E8" s="26" t="s">
        <v>142</v>
      </c>
      <c r="F8" s="25" t="s">
        <v>136</v>
      </c>
      <c r="G8" s="20">
        <v>800</v>
      </c>
      <c r="H8" s="24">
        <v>45967</v>
      </c>
      <c r="I8" s="27" t="s">
        <v>59</v>
      </c>
      <c r="J8" s="22" t="s">
        <v>13</v>
      </c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1</v>
      </c>
      <c r="C15" s="15" t="s">
        <v>11</v>
      </c>
      <c r="D15" s="15"/>
      <c r="F15" s="15"/>
      <c r="G15" s="10">
        <f>SUBTOTAL(109,Tabla112[SALARIO MENSUAL])</f>
        <v>800</v>
      </c>
      <c r="H15" s="16"/>
      <c r="I15" s="16"/>
      <c r="J15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29" priority="2"/>
  </conditionalFormatting>
  <conditionalFormatting sqref="B8:B14">
    <cfRule type="duplicateValues" dxfId="28" priority="3"/>
  </conditionalFormatting>
  <conditionalFormatting sqref="E6:E1048576 E3">
    <cfRule type="duplicateValues" dxfId="27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76BB2-8D69-4F7C-9FDC-0925BF731928}">
  <sheetPr>
    <pageSetUpPr fitToPage="1"/>
  </sheetPr>
  <dimension ref="B1:J15"/>
  <sheetViews>
    <sheetView showGridLines="0" tabSelected="1" showRuler="0" zoomScale="80" zoomScaleNormal="80" workbookViewId="0">
      <selection activeCell="D22" sqref="D22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3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28" t="s">
        <v>143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/>
      <c r="C8" s="25"/>
      <c r="D8" s="25"/>
      <c r="E8" s="26"/>
      <c r="F8" s="25"/>
      <c r="G8" s="20"/>
      <c r="H8" s="24"/>
      <c r="I8" s="27"/>
      <c r="J8" s="22"/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0</v>
      </c>
      <c r="C15" s="15" t="s">
        <v>11</v>
      </c>
      <c r="D15" s="15"/>
      <c r="F15" s="15"/>
      <c r="G15" s="10">
        <f>SUBTOTAL(109,Tabla113[SALARIO MENSUAL])</f>
        <v>0</v>
      </c>
      <c r="H15" s="16"/>
      <c r="I15" s="16"/>
      <c r="J15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26" priority="2"/>
  </conditionalFormatting>
  <conditionalFormatting sqref="B8:B14">
    <cfRule type="duplicateValues" dxfId="25" priority="3"/>
  </conditionalFormatting>
  <conditionalFormatting sqref="E6:E1048576 E3">
    <cfRule type="duplicateValues" dxfId="24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24</vt:i4>
      </vt:variant>
    </vt:vector>
  </HeadingPairs>
  <TitlesOfParts>
    <vt:vector size="36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abril!Área_de_impresión</vt:lpstr>
      <vt:lpstr>agosto!Área_de_impresión</vt:lpstr>
      <vt:lpstr>diciembre!Área_de_impresión</vt:lpstr>
      <vt:lpstr>enero!Área_de_impresión</vt:lpstr>
      <vt:lpstr>febrero!Área_de_impresión</vt:lpstr>
      <vt:lpstr>Julio!Área_de_impresión</vt:lpstr>
      <vt:lpstr>junio!Área_de_impresión</vt:lpstr>
      <vt:lpstr>marzo!Área_de_impresión</vt:lpstr>
      <vt:lpstr>mayo!Área_de_impresión</vt:lpstr>
      <vt:lpstr>noviembre!Área_de_impresión</vt:lpstr>
      <vt:lpstr>octubre!Área_de_impresión</vt:lpstr>
      <vt:lpstr>septiembre!Área_de_impresión</vt:lpstr>
      <vt:lpstr>abril!Títulos_a_imprimir</vt:lpstr>
      <vt:lpstr>agosto!Títulos_a_imprimir</vt:lpstr>
      <vt:lpstr>diciembre!Títulos_a_imprimir</vt:lpstr>
      <vt:lpstr>enero!Títulos_a_imprimir</vt:lpstr>
      <vt:lpstr>febrero!Títulos_a_imprimir</vt:lpstr>
      <vt:lpstr>Julio!Títulos_a_imprimir</vt:lpstr>
      <vt:lpstr>junio!Títulos_a_imprimir</vt:lpstr>
      <vt:lpstr>marzo!Títulos_a_imprimir</vt:lpstr>
      <vt:lpstr>mayo!Títulos_a_imprimir</vt:lpstr>
      <vt:lpstr>noviembre!Títulos_a_imprimir</vt:lpstr>
      <vt:lpstr>octubre!Títulos_a_imprimir</vt:lpstr>
      <vt:lpstr>septiembre!Títulos_a_imprimir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2023-04-05T12:57:09Z</cp:lastPrinted>
  <dcterms:created xsi:type="dcterms:W3CDTF">2009-12-21T20:34:09Z</dcterms:created>
  <dcterms:modified xsi:type="dcterms:W3CDTF">2026-01-08T14:32:35Z</dcterms:modified>
</cp:coreProperties>
</file>